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ordersheet" sheetId="1" r:id="rId1"/>
    <sheet name="欠品一覧" sheetId="2" r:id="rId2"/>
    <sheet name="終売一覧" sheetId="3" r:id="rId3"/>
  </sheets>
  <definedNames>
    <definedName name="_xlnm._FilterDatabase" localSheetId="0" hidden="1">'ordersheet'!$B$12:$L$251</definedName>
    <definedName name="_xlnm.Print_Area" localSheetId="0">'ordersheet'!$A$1:$K$251</definedName>
    <definedName name="_xlnm.Print_Area" localSheetId="1">'欠品一覧'!$A$1:$D$50</definedName>
    <definedName name="_xlnm.Print_Area" localSheetId="2">'終売一覧'!$A$1:$C$51</definedName>
    <definedName name="_xlnm.Print_Titles" localSheetId="0">'ordersheet'!$1:$12</definedName>
    <definedName name="_xlnm.Print_Titles" localSheetId="2">'終売一覧'!$1:$2</definedName>
  </definedNames>
  <calcPr fullCalcOnLoad="1"/>
</workbook>
</file>

<file path=xl/sharedStrings.xml><?xml version="1.0" encoding="utf-8"?>
<sst xmlns="http://schemas.openxmlformats.org/spreadsheetml/2006/main" count="860" uniqueCount="324">
  <si>
    <t>※土日祝を除く当日PM2：00までのご注文で、翌営業日の出荷となります。</t>
  </si>
  <si>
    <t xml:space="preserve">ご注文日：  </t>
  </si>
  <si>
    <t>着荷希望</t>
  </si>
  <si>
    <t>JAN</t>
  </si>
  <si>
    <t>商 品 名</t>
  </si>
  <si>
    <t>色</t>
  </si>
  <si>
    <t>サイズ</t>
  </si>
  <si>
    <t>数量</t>
  </si>
  <si>
    <t>金　額</t>
  </si>
  <si>
    <t>ボディタオル（ベビーソフト）</t>
  </si>
  <si>
    <t>ナチュラル</t>
  </si>
  <si>
    <t>洗顔クロス</t>
  </si>
  <si>
    <t>キッチンクロス３枚セット</t>
  </si>
  <si>
    <t>キッチンクロス（食器拭き）</t>
  </si>
  <si>
    <t>タオルハンカチ</t>
  </si>
  <si>
    <t>エコ・ピンク</t>
  </si>
  <si>
    <t>和布（なごみぬの）</t>
  </si>
  <si>
    <t>フリー</t>
  </si>
  <si>
    <t>ブラック</t>
  </si>
  <si>
    <t>ピンク</t>
  </si>
  <si>
    <t>Ｍ</t>
  </si>
  <si>
    <t>Ｌ</t>
  </si>
  <si>
    <t>オフホワイト</t>
  </si>
  <si>
    <t>杢グレー</t>
  </si>
  <si>
    <t>ウォームグレー</t>
  </si>
  <si>
    <t>裏パイルソックス</t>
  </si>
  <si>
    <t>布ナプキン／ホルダー　</t>
  </si>
  <si>
    <t>布ナプキン／Ｓ</t>
  </si>
  <si>
    <t>布ナプキン／Ｍ</t>
  </si>
  <si>
    <t>布ナプキン／Ｌ</t>
  </si>
  <si>
    <t>ホルダー・M　各1枚</t>
  </si>
  <si>
    <t>布ナプキン／ホルダー３枚セット　</t>
  </si>
  <si>
    <t>Ｍ～Ｌ</t>
  </si>
  <si>
    <t>Ｓ</t>
  </si>
  <si>
    <t>Ｌ～ＬＬ</t>
  </si>
  <si>
    <t>ベリーショーツ</t>
  </si>
  <si>
    <t>ＬＬ</t>
  </si>
  <si>
    <t>ブルーグレー</t>
  </si>
  <si>
    <t>ローズ</t>
  </si>
  <si>
    <t>ネイビー</t>
  </si>
  <si>
    <t>コーラルオレンジ</t>
  </si>
  <si>
    <t>■欠品商品の一覧</t>
  </si>
  <si>
    <t>JANコード</t>
  </si>
  <si>
    <t>商品名</t>
  </si>
  <si>
    <t>出荷可能日</t>
  </si>
  <si>
    <t>■販売終了商品の一覧</t>
  </si>
  <si>
    <t>更新日</t>
  </si>
  <si>
    <t>商品名</t>
  </si>
  <si>
    <t>【 TAKEFU 注文書 】</t>
  </si>
  <si>
    <t>40×95cm</t>
  </si>
  <si>
    <t>35×86cm</t>
  </si>
  <si>
    <t>26×35cm</t>
  </si>
  <si>
    <t>20×30cm</t>
  </si>
  <si>
    <t>30×39cm</t>
  </si>
  <si>
    <t>40×70cm</t>
  </si>
  <si>
    <t>23×23cm</t>
  </si>
  <si>
    <t>45×125cm</t>
  </si>
  <si>
    <t>43×63cm</t>
  </si>
  <si>
    <t>150×260cm</t>
  </si>
  <si>
    <t>22～24cm</t>
  </si>
  <si>
    <t>25～27cm</t>
  </si>
  <si>
    <t>35×22cm</t>
  </si>
  <si>
    <t>35×55cm</t>
  </si>
  <si>
    <t>住所</t>
  </si>
  <si>
    <t>貴社名</t>
  </si>
  <si>
    <t>宛名</t>
  </si>
  <si>
    <t>電話番号</t>
  </si>
  <si>
    <t>■配送先情報　※宛名、住所、電話番号は配送先が通常と異なる場合のみ記載してください。</t>
  </si>
  <si>
    <t>上代(税抜)</t>
  </si>
  <si>
    <t>下代</t>
  </si>
  <si>
    <t>状況</t>
  </si>
  <si>
    <t>掛率</t>
  </si>
  <si>
    <t xml:space="preserve"> ← 貴社側で設定してください。</t>
  </si>
  <si>
    <t>合計金額</t>
  </si>
  <si>
    <t xml:space="preserve"> ※商品代金（税抜）のみの金額です。</t>
  </si>
  <si>
    <t>15×15cm</t>
  </si>
  <si>
    <t>七分丈スパッツ（Lady's）</t>
  </si>
  <si>
    <t>癒布 レギンス（Lady's）</t>
  </si>
  <si>
    <t>八分丈スパッツ（Lady's）</t>
  </si>
  <si>
    <t>ブラトップ</t>
  </si>
  <si>
    <t>カーディガン（Lady's）</t>
  </si>
  <si>
    <t>ブラトップ</t>
  </si>
  <si>
    <t>更新日</t>
  </si>
  <si>
    <t>カタログ・チラシ代</t>
  </si>
  <si>
    <t xml:space="preserve"> ※無償提供分を超えた場合のみ合計金額に上乗せされます。</t>
  </si>
  <si>
    <t>着荷希望日</t>
  </si>
  <si>
    <t>着荷希望時間</t>
  </si>
  <si>
    <t>※着荷日は本州の場合、最短でご注文日（土日祝を除く当日14時までのご注文）の翌々営業日となります。</t>
  </si>
  <si>
    <t>※北海道・九州・沖縄・離島・一部地域に関しましては更に数日要しますので予めご了承ください。</t>
  </si>
  <si>
    <t>癒布 ワッチキャップ</t>
  </si>
  <si>
    <t>サイドスリット長袖Tシャツ</t>
  </si>
  <si>
    <t>ピンクベージュ</t>
  </si>
  <si>
    <t>アースグリーン</t>
  </si>
  <si>
    <t>フリー</t>
  </si>
  <si>
    <t>スパッツ(10分丈)（Lady's）</t>
  </si>
  <si>
    <t>サンドベージュ</t>
  </si>
  <si>
    <t>ネイビーブルー</t>
  </si>
  <si>
    <t>スモーキーネイビー</t>
  </si>
  <si>
    <t>タケ</t>
  </si>
  <si>
    <t>サクラ</t>
  </si>
  <si>
    <t>アームカバー</t>
  </si>
  <si>
    <t>おやすみソックス</t>
  </si>
  <si>
    <t>アーム＆レッグウォーマー</t>
  </si>
  <si>
    <t>クロ</t>
  </si>
  <si>
    <t>サクラ・ソラ</t>
  </si>
  <si>
    <t>ライトエアーソックス</t>
  </si>
  <si>
    <t>ライトエアー5本指ソックス</t>
  </si>
  <si>
    <t>ソラ</t>
  </si>
  <si>
    <t>タックフレアーノースリーブ</t>
  </si>
  <si>
    <t>ブルーパール</t>
  </si>
  <si>
    <t>タックフレアーカーディガン</t>
  </si>
  <si>
    <t>タックフレアーTシャツ</t>
  </si>
  <si>
    <t>フレアーパンツ</t>
  </si>
  <si>
    <t>スミレ（ピンク）</t>
  </si>
  <si>
    <t>アッシュ（グレー）</t>
  </si>
  <si>
    <t>インナー手袋</t>
  </si>
  <si>
    <t>指出しインナー手袋</t>
  </si>
  <si>
    <t>トランクス（Men's）</t>
  </si>
  <si>
    <t>タンクトップ</t>
  </si>
  <si>
    <t>８分袖インナー</t>
  </si>
  <si>
    <t>ファーストショーツ</t>
  </si>
  <si>
    <t>ファーストブラ</t>
  </si>
  <si>
    <t>110×200cm</t>
  </si>
  <si>
    <t>ブラック</t>
  </si>
  <si>
    <t>ソフトフィットブラ</t>
  </si>
  <si>
    <t>ソフトフィットブラ</t>
  </si>
  <si>
    <t>リラックスパンツ</t>
  </si>
  <si>
    <t>癒布 2WAYカーディガン</t>
  </si>
  <si>
    <t>天竺ピローケース</t>
  </si>
  <si>
    <t>ハラマキ</t>
  </si>
  <si>
    <t>スタンダード5本指ソックス</t>
  </si>
  <si>
    <t>インナー手袋</t>
  </si>
  <si>
    <t>極細80番手ストール（ヤク入り）</t>
  </si>
  <si>
    <t>スタンダードソックス</t>
  </si>
  <si>
    <t>スパッツ（Men's）</t>
  </si>
  <si>
    <t>オフホワイト</t>
  </si>
  <si>
    <t>ダークネイビー</t>
  </si>
  <si>
    <t>マンダリンオレンジ</t>
  </si>
  <si>
    <t>ターコイズ</t>
  </si>
  <si>
    <t>スクエアフレンチＴシャツ（Lady's）</t>
  </si>
  <si>
    <t>ドルマンスリーブＴシャツ（Lady's）</t>
  </si>
  <si>
    <t>３Ｌ</t>
  </si>
  <si>
    <t>Ｓ～Ｍ</t>
  </si>
  <si>
    <t>アスリートTシャツ</t>
  </si>
  <si>
    <t>ブラウン</t>
  </si>
  <si>
    <t xml:space="preserve">竹の布マスク </t>
  </si>
  <si>
    <t>小さめ</t>
  </si>
  <si>
    <t>スパッツ(3分丈)（Lady's）</t>
  </si>
  <si>
    <t>癒布 ワンピース</t>
  </si>
  <si>
    <t>-</t>
  </si>
  <si>
    <t>うるおいマスク</t>
  </si>
  <si>
    <t>紅梅（ピンク）</t>
  </si>
  <si>
    <t>浅藍（ブルー）</t>
  </si>
  <si>
    <t>胡桃（ベージュ）</t>
  </si>
  <si>
    <t>薄藤（パープル）</t>
  </si>
  <si>
    <t>洗柿（オレンジ）</t>
  </si>
  <si>
    <t>木蓮（クリーム）</t>
  </si>
  <si>
    <t>キッズマスク</t>
  </si>
  <si>
    <t>モイストアップコットン（60枚入り）</t>
  </si>
  <si>
    <t>スモーキーネイビー</t>
  </si>
  <si>
    <t>サンドベージュ</t>
  </si>
  <si>
    <t>M</t>
  </si>
  <si>
    <t>L</t>
  </si>
  <si>
    <t>LL</t>
  </si>
  <si>
    <t>深煤竹（みばいちく）</t>
  </si>
  <si>
    <t>深煤竹（みばいちく）</t>
  </si>
  <si>
    <t>野葡萄（のぶどう）</t>
  </si>
  <si>
    <t>野葡萄（のぶどう）</t>
  </si>
  <si>
    <t>杢グレー</t>
  </si>
  <si>
    <t>天竺ピローケース</t>
  </si>
  <si>
    <t>天竺フラットシーツ/シングル</t>
  </si>
  <si>
    <t>グレームーン</t>
  </si>
  <si>
    <t>Mail : takefu@nafa-take.com</t>
  </si>
  <si>
    <t>ソフトフィットインナー（長袖）</t>
  </si>
  <si>
    <t>くつろぎテレコ タンクトップ</t>
  </si>
  <si>
    <t>くつろぎテレコ レギンス</t>
  </si>
  <si>
    <t>くつろぎテレコ タップパンツ</t>
  </si>
  <si>
    <t>癒布 長袖ラウンドネック（Lady's）</t>
  </si>
  <si>
    <t>癒布レギンス（Men's）</t>
  </si>
  <si>
    <t>杢グレー</t>
  </si>
  <si>
    <t>ピスタチオ</t>
  </si>
  <si>
    <t>135×210cm</t>
  </si>
  <si>
    <t>yoake（よあけ）</t>
  </si>
  <si>
    <t>癒布 長袖ボトルネック（Lady's）</t>
  </si>
  <si>
    <t>薄霧（うすぎり）</t>
  </si>
  <si>
    <t>紅葉風（もみじかぜ）</t>
  </si>
  <si>
    <t>癒布 2WAYカーディガン</t>
  </si>
  <si>
    <t>清布(すがしぬの)　ガーゼショール</t>
  </si>
  <si>
    <t>70×200cm</t>
  </si>
  <si>
    <t>清布(すがしぬの)　ガーゼショール（W）</t>
  </si>
  <si>
    <t>140×200cm</t>
  </si>
  <si>
    <t>若竹（グリーン）</t>
  </si>
  <si>
    <t>スパッツ(7分丈)（Lady's）</t>
  </si>
  <si>
    <t>ＶネックＴシャツ（Men's）</t>
  </si>
  <si>
    <t>グレームーン</t>
  </si>
  <si>
    <t>15×15cm</t>
  </si>
  <si>
    <t>22×15cm</t>
  </si>
  <si>
    <t>布ナプキン／スターターミニキット　</t>
  </si>
  <si>
    <t>キッチンクロス（台ふきん）</t>
  </si>
  <si>
    <t>Old Model</t>
  </si>
  <si>
    <t>ミニサイズ</t>
  </si>
  <si>
    <t>ソフトフィットはらまき</t>
  </si>
  <si>
    <t>インナーキャップ</t>
  </si>
  <si>
    <t>添布（そいふ）スローケット</t>
  </si>
  <si>
    <t>深煤竹×薄霧</t>
  </si>
  <si>
    <t>天然竹由来プレミアムマスクシート（20枚入り）</t>
  </si>
  <si>
    <t>天然竹由来プレミアムマスクシート（100枚入り）</t>
  </si>
  <si>
    <r>
      <t>ソフトフィットはらまきミニ</t>
    </r>
    <r>
      <rPr>
        <b/>
        <sz val="10"/>
        <color indexed="10"/>
        <rFont val="メイリオ"/>
        <family val="3"/>
      </rPr>
      <t>　</t>
    </r>
  </si>
  <si>
    <t>癒布 リバーシブルキャップ</t>
  </si>
  <si>
    <t>The★スウェット ボートネック</t>
  </si>
  <si>
    <t>The★スウェット ラウンドネック</t>
  </si>
  <si>
    <t>The★スウェット パンツ</t>
  </si>
  <si>
    <t>癒布 長袖Vネック（Men's）</t>
  </si>
  <si>
    <t>ライラック</t>
  </si>
  <si>
    <t>サックスブルー</t>
  </si>
  <si>
    <t>ゴールド</t>
  </si>
  <si>
    <t>ヤク ワイドリブカーディガン</t>
  </si>
  <si>
    <t>ヤク リブタートル</t>
  </si>
  <si>
    <t>ヤク 裏パイルソックス</t>
  </si>
  <si>
    <t>ヤク ゴム無しソックス</t>
  </si>
  <si>
    <t>ヤク 指出しショートウォーマー</t>
  </si>
  <si>
    <t>ヤク ニット帽</t>
  </si>
  <si>
    <t>25×25cm</t>
  </si>
  <si>
    <t>30×45cm</t>
  </si>
  <si>
    <t>45×110cm</t>
  </si>
  <si>
    <t>無償提供分を超えた場合は一律100円</t>
  </si>
  <si>
    <t>コンフォートボクサーパンツ</t>
  </si>
  <si>
    <t>コンフォートソフトブラ</t>
  </si>
  <si>
    <t>前開きコンフォートブラ</t>
  </si>
  <si>
    <t>スパッツ(10分丈)（Lady's）</t>
  </si>
  <si>
    <t>スパッツ(7分丈)（Lady's）</t>
  </si>
  <si>
    <t>スパッツ(7分丈)（Lady's）</t>
  </si>
  <si>
    <t>リラックスパンツ</t>
  </si>
  <si>
    <t>ドロップショルダーＴシャツ（Lady's）</t>
  </si>
  <si>
    <t>ドロップショルダーＴシャツ（Lady's）</t>
  </si>
  <si>
    <t>ドロップショルダーＴシャツ（Lady's）</t>
  </si>
  <si>
    <t>ショートスリーブＴシャツ（Lady's）</t>
  </si>
  <si>
    <t>長期欠品</t>
  </si>
  <si>
    <t>52×52cm</t>
  </si>
  <si>
    <t>9×15cm</t>
  </si>
  <si>
    <t>30×30cm</t>
  </si>
  <si>
    <t>のり付き・４つ折り　各5枚</t>
  </si>
  <si>
    <t>無償提供分を超えた場合は一律10円</t>
  </si>
  <si>
    <t>福彩（ブラック）</t>
  </si>
  <si>
    <t>ボディタオル（からみ織）</t>
  </si>
  <si>
    <t>ディッシュクロス（食器洗い）2枚入り</t>
  </si>
  <si>
    <t>キッチンタオル（ふきん）2枚入り</t>
  </si>
  <si>
    <t>タオルハンカチ</t>
  </si>
  <si>
    <t>ゲストタオル</t>
  </si>
  <si>
    <t>スモールバスタオル</t>
  </si>
  <si>
    <t>ワイドバスタオル</t>
  </si>
  <si>
    <t>癒布 2WAYカーディガン/深煤竹（みばいちく）/Ｍ～Ｌ</t>
  </si>
  <si>
    <t>140×200cm</t>
  </si>
  <si>
    <t>デイリーサポートシート　ミニキット</t>
  </si>
  <si>
    <t>デイリーサポートシート（のり付き20枚入り）</t>
  </si>
  <si>
    <t>デイリーサポートシート（のり付き100枚入り）</t>
  </si>
  <si>
    <t>デイリーサポートシート（4つ折り100枚入り）</t>
  </si>
  <si>
    <t>デイリーサポートシート三つ折りチラシ</t>
  </si>
  <si>
    <t>和晒し あづま袋</t>
  </si>
  <si>
    <r>
      <t>和晒し あづま袋</t>
    </r>
    <r>
      <rPr>
        <b/>
        <sz val="10"/>
        <color indexed="10"/>
        <rFont val="メイリオ"/>
        <family val="3"/>
      </rPr>
      <t>　new</t>
    </r>
  </si>
  <si>
    <t>80×145cm</t>
  </si>
  <si>
    <t>ヤク 裏パイルソックス/杢グレー/22～24cm</t>
  </si>
  <si>
    <t>ヤク 裏パイルソックス/杢グレー/25～27cm</t>
  </si>
  <si>
    <t>秋頃予定</t>
  </si>
  <si>
    <t>秋頃予定</t>
  </si>
  <si>
    <t>ヤク ゴム無しソックス/杢グレー/22～24cm</t>
  </si>
  <si>
    <t>癒布 長袖Vネック（Men's）/深煤竹（みばいちく）/Ｍ～Ｌ</t>
  </si>
  <si>
    <t>癒布レギンス（Men's）/深煤竹（みばいちく）/Ｍ～Ｌ</t>
  </si>
  <si>
    <t>スタンダードソックス/ブラック/22～24cm</t>
  </si>
  <si>
    <t>清布(すがしぬの)　ガーゼショール/ナチュラル/70×200cm</t>
  </si>
  <si>
    <t>エコ・ベージュ</t>
  </si>
  <si>
    <t>チョコミルク</t>
  </si>
  <si>
    <t>チョコミルク</t>
  </si>
  <si>
    <r>
      <t>ベリーショーツ</t>
    </r>
    <r>
      <rPr>
        <b/>
        <sz val="10"/>
        <color indexed="10"/>
        <rFont val="メイリオ"/>
        <family val="3"/>
      </rPr>
      <t>　new</t>
    </r>
  </si>
  <si>
    <r>
      <t>ベリーショーツ</t>
    </r>
    <r>
      <rPr>
        <b/>
        <sz val="10"/>
        <color indexed="10"/>
        <rFont val="メイリオ"/>
        <family val="3"/>
      </rPr>
      <t>　new</t>
    </r>
  </si>
  <si>
    <r>
      <t>ベリーショーツ</t>
    </r>
    <r>
      <rPr>
        <b/>
        <sz val="10"/>
        <color indexed="10"/>
        <rFont val="メイリオ"/>
        <family val="3"/>
      </rPr>
      <t>　new</t>
    </r>
  </si>
  <si>
    <r>
      <t>長袖Ｔシャツ（Men's）</t>
    </r>
    <r>
      <rPr>
        <b/>
        <sz val="10"/>
        <color indexed="10"/>
        <rFont val="メイリオ"/>
        <family val="3"/>
      </rPr>
      <t>　new</t>
    </r>
  </si>
  <si>
    <r>
      <t>長袖Ｔシャツ（Men's）</t>
    </r>
    <r>
      <rPr>
        <b/>
        <sz val="10"/>
        <color indexed="10"/>
        <rFont val="メイリオ"/>
        <family val="3"/>
      </rPr>
      <t>　new</t>
    </r>
  </si>
  <si>
    <t>ブラックブルー</t>
  </si>
  <si>
    <t>ブラックブルー</t>
  </si>
  <si>
    <t>7月</t>
  </si>
  <si>
    <t>福彩（ナチュラル）</t>
  </si>
  <si>
    <t>毛布 kurumu</t>
  </si>
  <si>
    <t>2023冬新商品チラシ（毛布）</t>
  </si>
  <si>
    <r>
      <t>総合カタログ　Vol.14</t>
    </r>
    <r>
      <rPr>
        <b/>
        <sz val="10"/>
        <color indexed="10"/>
        <rFont val="メイリオ"/>
        <family val="3"/>
      </rPr>
      <t>　new</t>
    </r>
  </si>
  <si>
    <r>
      <t>2024別冊（Old Model）</t>
    </r>
    <r>
      <rPr>
        <b/>
        <sz val="10"/>
        <color indexed="10"/>
        <rFont val="メイリオ"/>
        <family val="3"/>
      </rPr>
      <t>　new</t>
    </r>
  </si>
  <si>
    <t>無償提供分を超えた場合は一律20円</t>
  </si>
  <si>
    <r>
      <t>The★スウェット パンツ</t>
    </r>
    <r>
      <rPr>
        <b/>
        <sz val="10"/>
        <color indexed="10"/>
        <rFont val="メイリオ"/>
        <family val="3"/>
      </rPr>
      <t>　new</t>
    </r>
  </si>
  <si>
    <t>今秋発売予定</t>
  </si>
  <si>
    <t>柘榴（ざくろ）</t>
  </si>
  <si>
    <t>碧映（あおば）</t>
  </si>
  <si>
    <r>
      <t>癒布 長袖ボトルネック（Lady's）</t>
    </r>
    <r>
      <rPr>
        <b/>
        <sz val="10"/>
        <color indexed="10"/>
        <rFont val="メイリオ"/>
        <family val="3"/>
      </rPr>
      <t>　new</t>
    </r>
  </si>
  <si>
    <t>癒布 長袖ラウンドネック（Lady's）</t>
  </si>
  <si>
    <t>今秋再販予定</t>
  </si>
  <si>
    <r>
      <t>癒布 ナイトキャップ</t>
    </r>
    <r>
      <rPr>
        <b/>
        <sz val="10"/>
        <color indexed="10"/>
        <rFont val="メイリオ"/>
        <family val="3"/>
      </rPr>
      <t>　new</t>
    </r>
  </si>
  <si>
    <r>
      <t>癒布 ナイトキャップ</t>
    </r>
    <r>
      <rPr>
        <b/>
        <sz val="10"/>
        <color indexed="10"/>
        <rFont val="メイリオ"/>
        <family val="3"/>
      </rPr>
      <t>　new</t>
    </r>
  </si>
  <si>
    <t>さらりパンツ</t>
  </si>
  <si>
    <t>アスリートTシャツ</t>
  </si>
  <si>
    <r>
      <t>癒布 長袖ボトルネック（Lady's）</t>
    </r>
    <r>
      <rPr>
        <b/>
        <sz val="10"/>
        <color indexed="10"/>
        <rFont val="メイリオ"/>
        <family val="3"/>
      </rPr>
      <t>　new</t>
    </r>
  </si>
  <si>
    <r>
      <t>さらりキャミソール</t>
    </r>
    <r>
      <rPr>
        <b/>
        <sz val="10"/>
        <color indexed="10"/>
        <rFont val="メイリオ"/>
        <family val="3"/>
      </rPr>
      <t>　new</t>
    </r>
  </si>
  <si>
    <r>
      <t>さらりキャミソール</t>
    </r>
    <r>
      <rPr>
        <b/>
        <sz val="10"/>
        <color indexed="10"/>
        <rFont val="メイリオ"/>
        <family val="3"/>
      </rPr>
      <t>　new</t>
    </r>
  </si>
  <si>
    <r>
      <t>さらりキャミソール</t>
    </r>
    <r>
      <rPr>
        <b/>
        <sz val="10"/>
        <color indexed="10"/>
        <rFont val="メイリオ"/>
        <family val="3"/>
      </rPr>
      <t>　new</t>
    </r>
  </si>
  <si>
    <r>
      <t>さらりノースリーブ</t>
    </r>
    <r>
      <rPr>
        <b/>
        <sz val="10"/>
        <color indexed="10"/>
        <rFont val="メイリオ"/>
        <family val="3"/>
      </rPr>
      <t>　new</t>
    </r>
  </si>
  <si>
    <r>
      <t>さらりノースリーブ</t>
    </r>
    <r>
      <rPr>
        <b/>
        <sz val="10"/>
        <color indexed="10"/>
        <rFont val="メイリオ"/>
        <family val="3"/>
      </rPr>
      <t>　new</t>
    </r>
  </si>
  <si>
    <r>
      <t>さらりノースリーブ</t>
    </r>
    <r>
      <rPr>
        <b/>
        <sz val="10"/>
        <color indexed="10"/>
        <rFont val="メイリオ"/>
        <family val="3"/>
      </rPr>
      <t>　new</t>
    </r>
  </si>
  <si>
    <r>
      <t>さらりノースリーブ</t>
    </r>
    <r>
      <rPr>
        <b/>
        <sz val="10"/>
        <color indexed="10"/>
        <rFont val="メイリオ"/>
        <family val="3"/>
      </rPr>
      <t>　new</t>
    </r>
  </si>
  <si>
    <r>
      <t>さらりTシャツ</t>
    </r>
    <r>
      <rPr>
        <b/>
        <sz val="10"/>
        <color indexed="10"/>
        <rFont val="メイリオ"/>
        <family val="3"/>
      </rPr>
      <t>　new</t>
    </r>
  </si>
  <si>
    <r>
      <t>さらりTシャツ</t>
    </r>
    <r>
      <rPr>
        <b/>
        <sz val="10"/>
        <color indexed="10"/>
        <rFont val="メイリオ"/>
        <family val="3"/>
      </rPr>
      <t>　new</t>
    </r>
  </si>
  <si>
    <r>
      <t>さらりTシャツ</t>
    </r>
    <r>
      <rPr>
        <b/>
        <sz val="10"/>
        <color indexed="10"/>
        <rFont val="メイリオ"/>
        <family val="3"/>
      </rPr>
      <t>　new</t>
    </r>
  </si>
  <si>
    <r>
      <t>さらりショーツ</t>
    </r>
    <r>
      <rPr>
        <b/>
        <sz val="10"/>
        <color indexed="10"/>
        <rFont val="メイリオ"/>
        <family val="3"/>
      </rPr>
      <t>　new</t>
    </r>
  </si>
  <si>
    <r>
      <t>さらりショーツ</t>
    </r>
    <r>
      <rPr>
        <b/>
        <sz val="10"/>
        <color indexed="10"/>
        <rFont val="メイリオ"/>
        <family val="3"/>
      </rPr>
      <t>　new</t>
    </r>
  </si>
  <si>
    <t>M</t>
  </si>
  <si>
    <t>L</t>
  </si>
  <si>
    <t>LL</t>
  </si>
  <si>
    <t>今夏発売予定</t>
  </si>
  <si>
    <t>vol.14掲載なし</t>
  </si>
  <si>
    <t>トランクス（Men's）/スモーキーネイビー/Ｓ～Ｍ</t>
  </si>
  <si>
    <t>清布(すがしぬの)　ガーゼショール（W）/ナチュラル/140×200cm</t>
  </si>
  <si>
    <t>くつろぎテレコ レギンス/サンドベージュ/Ｍ～Ｌ</t>
  </si>
  <si>
    <t>The★スウェット パンツ/ダークネイビー/Ｍ～Ｌ</t>
  </si>
  <si>
    <t>裏パイルソックス/ピンク/25～27cm</t>
  </si>
  <si>
    <t>タンクトップ/ネイビーブルー/Ｍ～Ｌ</t>
  </si>
  <si>
    <t>ライトエアー5本指ソックス/ナチュラル/22～24cm</t>
  </si>
  <si>
    <t>七分丈スパッツ（Lady's）/ウォームグレー/Ｌ～ＬＬ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</si>
</sst>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0_ "/>
    <numFmt numFmtId="179" formatCode="m/d;@"/>
    <numFmt numFmtId="180" formatCode="\&lt;\ yyyy/m/d&quot;更&quot;&quot;新&quot;\ \&gt;;@"/>
    <numFmt numFmtId="181" formatCode="\&lt;\ yyyy/m/d&quot;更新&quot;\ \&gt;;@"/>
    <numFmt numFmtId="182" formatCode="m&quot;月&quot;d&quot;日&quot;;@"/>
    <numFmt numFmtId="183" formatCode="mmm\-yyyy"/>
    <numFmt numFmtId="184" formatCode="\ m&quot;月&quot;d&quot;日&quot;&quot;　到着希望&quot;;@"/>
    <numFmt numFmtId="185" formatCode="&quot;　&quot;m&quot;月&quot;d&quot;日&quot;&quot;　到着希望&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color indexed="17"/>
      <name val="ＭＳ Ｐゴシック"/>
      <family val="3"/>
    </font>
    <font>
      <sz val="9"/>
      <color indexed="8"/>
      <name val="Meiryo UI"/>
      <family val="3"/>
    </font>
    <font>
      <sz val="14"/>
      <name val="メイリオ"/>
      <family val="3"/>
    </font>
    <font>
      <sz val="10"/>
      <name val="メイリオ"/>
      <family val="3"/>
    </font>
    <font>
      <sz val="11"/>
      <name val="メイリオ"/>
      <family val="3"/>
    </font>
    <font>
      <b/>
      <sz val="12"/>
      <name val="メイリオ"/>
      <family val="3"/>
    </font>
    <font>
      <b/>
      <sz val="10"/>
      <color indexed="10"/>
      <name val="メイリオ"/>
      <family val="3"/>
    </font>
    <font>
      <sz val="9"/>
      <name val="メイリオ"/>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0"/>
      <color indexed="8"/>
      <name val="メイリオ"/>
      <family val="3"/>
    </font>
    <font>
      <sz val="10"/>
      <color indexed="14"/>
      <name val="メイリオ"/>
      <family val="3"/>
    </font>
    <font>
      <sz val="9"/>
      <name val="Meiryo UI"/>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メイリオ"/>
      <family val="3"/>
    </font>
    <font>
      <sz val="10"/>
      <color rgb="FFFF0066"/>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hair"/>
      <right style="hair"/>
      <top style="hair"/>
      <bottom style="hair"/>
    </border>
    <border>
      <left style="hair"/>
      <right style="hair"/>
      <top>
        <color indexed="63"/>
      </top>
      <bottom style="thin"/>
    </border>
    <border>
      <left style="thin"/>
      <right style="hair"/>
      <top/>
      <bottom style="thin"/>
    </border>
    <border>
      <left style="thin"/>
      <right style="hair"/>
      <top style="thin"/>
      <bottom style="hair"/>
    </border>
    <border>
      <left style="hair"/>
      <right/>
      <top style="thin"/>
      <bottom style="hair"/>
    </border>
    <border>
      <left style="thin"/>
      <right/>
      <top style="thin"/>
      <bottom style="thin"/>
    </border>
    <border>
      <left/>
      <right/>
      <top style="thin"/>
      <bottom style="thin"/>
    </border>
    <border>
      <left/>
      <right style="hair"/>
      <top style="thin"/>
      <bottom style="thin"/>
    </border>
    <border>
      <left/>
      <right style="thin"/>
      <top style="thin"/>
      <bottom style="thin"/>
    </border>
    <border>
      <left style="thin"/>
      <right/>
      <top/>
      <bottom/>
    </border>
    <border>
      <left/>
      <right/>
      <top/>
      <bottom style="hair"/>
    </border>
    <border>
      <left/>
      <right style="hair"/>
      <top/>
      <bottom style="hair"/>
    </border>
    <border>
      <left/>
      <right style="thin"/>
      <top/>
      <bottom style="hair"/>
    </border>
    <border>
      <left/>
      <right/>
      <top style="hair"/>
      <bottom style="hair"/>
    </border>
    <border>
      <left/>
      <right style="hair"/>
      <top style="hair"/>
      <bottom style="hair"/>
    </border>
    <border>
      <left/>
      <right style="thin"/>
      <top style="hair"/>
      <bottom style="hair"/>
    </border>
    <border>
      <left style="thin"/>
      <right/>
      <top/>
      <bottom style="hair"/>
    </border>
    <border>
      <left style="thin"/>
      <right/>
      <top style="hair"/>
      <bottom/>
    </border>
    <border>
      <left/>
      <right/>
      <top style="hair"/>
      <bottom/>
    </border>
    <border>
      <left style="thin"/>
      <right/>
      <top style="hair"/>
      <bottom style="hair"/>
    </border>
    <border>
      <left/>
      <right style="hair"/>
      <top/>
      <bottom>
        <color indexed="63"/>
      </bottom>
    </border>
    <border>
      <left/>
      <right style="hair"/>
      <top style="hair"/>
      <bottom>
        <color indexed="63"/>
      </bottom>
    </border>
    <border>
      <left/>
      <right style="thin"/>
      <top style="hair"/>
      <bottom>
        <color indexed="63"/>
      </bottom>
    </border>
    <border>
      <left>
        <color indexed="63"/>
      </left>
      <right>
        <color indexed="63"/>
      </right>
      <top style="hair"/>
      <bottom style="thin"/>
    </border>
    <border>
      <left/>
      <right style="hair"/>
      <top style="hair"/>
      <bottom style="thin"/>
    </border>
    <border>
      <left>
        <color indexed="63"/>
      </left>
      <right style="thin"/>
      <top style="hair"/>
      <bottom style="thin"/>
    </border>
    <border>
      <left style="hair"/>
      <right>
        <color indexed="63"/>
      </right>
      <top style="hair"/>
      <bottom style="hair"/>
    </border>
    <border>
      <left style="thin"/>
      <right/>
      <top/>
      <bottom style="thin"/>
    </border>
    <border>
      <left/>
      <right style="thin"/>
      <top/>
      <bottom style="thin"/>
    </border>
    <border>
      <left style="thin"/>
      <right style="thin"/>
      <top/>
      <bottom style="thin"/>
    </border>
    <border>
      <left style="hair"/>
      <right style="thin"/>
      <top style="thin"/>
      <bottom style="hair"/>
    </border>
    <border>
      <left style="thin"/>
      <right style="thin"/>
      <top style="thin"/>
      <bottom style="hair"/>
    </border>
    <border>
      <left/>
      <right style="thin"/>
      <top style="thin"/>
      <bottom style="hair"/>
    </border>
    <border>
      <left/>
      <right/>
      <top style="thin"/>
      <bottom style="hair"/>
    </border>
    <border>
      <left style="thin"/>
      <right/>
      <top style="thin"/>
      <bottom style="hair"/>
    </border>
    <border>
      <left style="hair"/>
      <right>
        <color indexed="63"/>
      </right>
      <top style="hair"/>
      <bottom style="thin"/>
    </border>
    <border>
      <left style="thin"/>
      <right style="hair"/>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37">
    <xf numFmtId="0" fontId="0" fillId="0" borderId="0" xfId="0" applyFont="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38" fontId="6" fillId="0" borderId="0" xfId="49" applyFont="1" applyBorder="1" applyAlignment="1">
      <alignment vertical="center"/>
    </xf>
    <xf numFmtId="38" fontId="7" fillId="0" borderId="0" xfId="49" applyFont="1" applyFill="1" applyAlignment="1">
      <alignment vertical="center"/>
    </xf>
    <xf numFmtId="0" fontId="6" fillId="0" borderId="0" xfId="0" applyFont="1" applyFill="1" applyAlignment="1">
      <alignment vertical="center"/>
    </xf>
    <xf numFmtId="0" fontId="6" fillId="0" borderId="0" xfId="0" applyFont="1" applyBorder="1" applyAlignment="1" applyProtection="1">
      <alignment vertical="center" wrapText="1"/>
      <protection locked="0"/>
    </xf>
    <xf numFmtId="0" fontId="6" fillId="0" borderId="0" xfId="0" applyFont="1" applyBorder="1" applyAlignment="1">
      <alignment vertical="center"/>
    </xf>
    <xf numFmtId="0" fontId="6" fillId="0" borderId="0" xfId="0" applyFont="1" applyBorder="1" applyAlignment="1" applyProtection="1">
      <alignment vertical="center"/>
      <protection locked="0"/>
    </xf>
    <xf numFmtId="180" fontId="49" fillId="0" borderId="0" xfId="0" applyNumberFormat="1" applyFont="1" applyAlignment="1">
      <alignment/>
    </xf>
    <xf numFmtId="179" fontId="49" fillId="0" borderId="0" xfId="0" applyNumberFormat="1" applyFont="1" applyAlignment="1">
      <alignment vertical="center"/>
    </xf>
    <xf numFmtId="177" fontId="49" fillId="0" borderId="0" xfId="0" applyNumberFormat="1" applyFont="1" applyAlignment="1">
      <alignment vertical="center"/>
    </xf>
    <xf numFmtId="0" fontId="49" fillId="0" borderId="0" xfId="0" applyFont="1" applyAlignment="1">
      <alignment vertical="center"/>
    </xf>
    <xf numFmtId="49" fontId="49" fillId="0" borderId="0" xfId="0" applyNumberFormat="1" applyFont="1" applyAlignment="1">
      <alignment vertical="center"/>
    </xf>
    <xf numFmtId="14" fontId="49" fillId="0" borderId="0" xfId="0" applyNumberFormat="1" applyFont="1" applyAlignment="1">
      <alignment vertical="center"/>
    </xf>
    <xf numFmtId="14" fontId="49" fillId="6" borderId="10" xfId="0" applyNumberFormat="1" applyFont="1" applyFill="1" applyBorder="1" applyAlignment="1">
      <alignment vertical="center"/>
    </xf>
    <xf numFmtId="177" fontId="49" fillId="6" borderId="10" xfId="0" applyNumberFormat="1"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38" fontId="6" fillId="0" borderId="0" xfId="49" applyFont="1" applyFill="1" applyBorder="1" applyAlignment="1">
      <alignment horizontal="center" vertical="center"/>
    </xf>
    <xf numFmtId="0" fontId="7" fillId="0" borderId="11" xfId="0" applyFont="1" applyFill="1" applyBorder="1" applyAlignment="1">
      <alignment vertical="center"/>
    </xf>
    <xf numFmtId="9" fontId="6" fillId="5" borderId="11" xfId="0" applyNumberFormat="1" applyFont="1" applyFill="1" applyBorder="1" applyAlignment="1">
      <alignment vertical="center"/>
    </xf>
    <xf numFmtId="5" fontId="6" fillId="5" borderId="12" xfId="0" applyNumberFormat="1" applyFont="1" applyFill="1" applyBorder="1" applyAlignment="1">
      <alignment vertical="center"/>
    </xf>
    <xf numFmtId="5" fontId="6" fillId="5" borderId="0" xfId="0" applyNumberFormat="1" applyFont="1" applyFill="1" applyBorder="1" applyAlignment="1">
      <alignment vertical="center"/>
    </xf>
    <xf numFmtId="14" fontId="7"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6" fillId="5" borderId="12" xfId="0" applyFont="1" applyFill="1" applyBorder="1" applyAlignment="1">
      <alignment horizontal="right" vertical="center"/>
    </xf>
    <xf numFmtId="181" fontId="50" fillId="5" borderId="12" xfId="0" applyNumberFormat="1" applyFont="1" applyFill="1" applyBorder="1" applyAlignment="1">
      <alignment vertical="center"/>
    </xf>
    <xf numFmtId="38" fontId="7" fillId="5" borderId="12" xfId="49" applyFont="1" applyFill="1" applyBorder="1" applyAlignment="1">
      <alignment vertical="center"/>
    </xf>
    <xf numFmtId="0" fontId="7" fillId="5" borderId="0" xfId="0" applyNumberFormat="1" applyFont="1" applyFill="1" applyBorder="1" applyAlignment="1">
      <alignment vertical="center"/>
    </xf>
    <xf numFmtId="38" fontId="7" fillId="5" borderId="11" xfId="49" applyFont="1" applyFill="1" applyBorder="1" applyAlignment="1">
      <alignment vertical="center"/>
    </xf>
    <xf numFmtId="38" fontId="7" fillId="5" borderId="0" xfId="49" applyFont="1" applyFill="1" applyBorder="1" applyAlignment="1">
      <alignment vertical="center"/>
    </xf>
    <xf numFmtId="0" fontId="6" fillId="5" borderId="0" xfId="0" applyFont="1" applyFill="1" applyBorder="1" applyAlignment="1">
      <alignment horizontal="right" vertical="center"/>
    </xf>
    <xf numFmtId="0" fontId="6" fillId="5" borderId="11" xfId="0" applyFont="1" applyFill="1" applyBorder="1" applyAlignment="1">
      <alignment horizontal="right" vertical="center"/>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protection locked="0"/>
    </xf>
    <xf numFmtId="0" fontId="7" fillId="0" borderId="0" xfId="0" applyFont="1" applyFill="1" applyAlignment="1">
      <alignment horizontal="center" vertical="center"/>
    </xf>
    <xf numFmtId="0" fontId="6" fillId="0" borderId="0" xfId="0" applyFont="1" applyFill="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38" fontId="6" fillId="0" borderId="19" xfId="49" applyFont="1" applyFill="1" applyBorder="1" applyAlignment="1">
      <alignment horizontal="center" vertical="center"/>
    </xf>
    <xf numFmtId="38" fontId="6" fillId="0" borderId="20" xfId="49"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177" fontId="6" fillId="0" borderId="10" xfId="0" applyNumberFormat="1" applyFont="1" applyFill="1" applyBorder="1" applyAlignment="1">
      <alignment vertical="center"/>
    </xf>
    <xf numFmtId="49" fontId="6" fillId="0" borderId="10" xfId="0" applyNumberFormat="1" applyFont="1" applyFill="1" applyBorder="1" applyAlignment="1">
      <alignment horizontal="center" vertical="center"/>
    </xf>
    <xf numFmtId="0" fontId="49" fillId="0" borderId="0" xfId="0" applyFont="1" applyFill="1" applyAlignment="1">
      <alignment vertical="center"/>
    </xf>
    <xf numFmtId="0" fontId="49" fillId="0" borderId="0" xfId="0" applyFont="1" applyAlignment="1">
      <alignment vertical="center" shrinkToFit="1"/>
    </xf>
    <xf numFmtId="0" fontId="6" fillId="0" borderId="10" xfId="0" applyFont="1" applyFill="1" applyBorder="1" applyAlignment="1">
      <alignment vertical="center" shrinkToFit="1"/>
    </xf>
    <xf numFmtId="14" fontId="6" fillId="0" borderId="10" xfId="0" applyNumberFormat="1" applyFont="1" applyFill="1" applyBorder="1" applyAlignment="1">
      <alignment vertical="center"/>
    </xf>
    <xf numFmtId="177" fontId="6" fillId="0" borderId="22" xfId="0" applyNumberFormat="1"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23" xfId="0" applyFont="1" applyFill="1" applyBorder="1" applyAlignment="1">
      <alignment vertical="center"/>
    </xf>
    <xf numFmtId="178" fontId="6" fillId="0" borderId="23" xfId="0" applyNumberFormat="1" applyFont="1" applyFill="1" applyBorder="1" applyAlignment="1">
      <alignment vertical="center"/>
    </xf>
    <xf numFmtId="178" fontId="6" fillId="0" borderId="24" xfId="0" applyNumberFormat="1" applyFont="1" applyFill="1" applyBorder="1" applyAlignment="1">
      <alignment vertical="center"/>
    </xf>
    <xf numFmtId="38" fontId="6" fillId="0" borderId="23" xfId="49" applyFont="1" applyFill="1" applyBorder="1" applyAlignment="1">
      <alignment vertical="center"/>
    </xf>
    <xf numFmtId="0" fontId="6" fillId="0" borderId="24"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6" fillId="0" borderId="26" xfId="0" applyFont="1" applyFill="1" applyBorder="1" applyAlignment="1">
      <alignment vertical="center"/>
    </xf>
    <xf numFmtId="178" fontId="6" fillId="0" borderId="26" xfId="0" applyNumberFormat="1" applyFont="1" applyFill="1" applyBorder="1" applyAlignment="1">
      <alignment vertical="center"/>
    </xf>
    <xf numFmtId="0" fontId="6" fillId="0" borderId="27"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177" fontId="6" fillId="0" borderId="29" xfId="0" applyNumberFormat="1" applyFont="1" applyFill="1" applyBorder="1" applyAlignment="1">
      <alignment horizontal="center" vertical="center" shrinkToFit="1"/>
    </xf>
    <xf numFmtId="0" fontId="6" fillId="0" borderId="23" xfId="0" applyFont="1" applyFill="1" applyBorder="1" applyAlignment="1">
      <alignment horizontal="left" vertical="center"/>
    </xf>
    <xf numFmtId="177" fontId="6" fillId="0" borderId="30" xfId="0" applyNumberFormat="1" applyFont="1" applyFill="1" applyBorder="1" applyAlignment="1">
      <alignment horizontal="center" vertical="center" shrinkToFit="1"/>
    </xf>
    <xf numFmtId="0" fontId="6" fillId="0" borderId="31" xfId="0" applyFont="1" applyFill="1" applyBorder="1" applyAlignment="1">
      <alignment horizontal="left" vertical="center"/>
    </xf>
    <xf numFmtId="178" fontId="6" fillId="0" borderId="27" xfId="0" applyNumberFormat="1" applyFont="1" applyFill="1" applyBorder="1" applyAlignment="1">
      <alignment vertical="center"/>
    </xf>
    <xf numFmtId="38" fontId="6" fillId="0" borderId="26" xfId="49" applyFont="1" applyFill="1" applyBorder="1" applyAlignment="1">
      <alignment vertical="center"/>
    </xf>
    <xf numFmtId="0" fontId="6" fillId="0" borderId="0" xfId="0" applyFont="1" applyFill="1" applyBorder="1" applyAlignment="1">
      <alignment vertical="center"/>
    </xf>
    <xf numFmtId="177" fontId="6" fillId="0" borderId="32" xfId="0" applyNumberFormat="1" applyFont="1" applyFill="1" applyBorder="1" applyAlignment="1">
      <alignment horizontal="center" vertical="center" shrinkToFit="1"/>
    </xf>
    <xf numFmtId="0" fontId="6" fillId="0" borderId="26" xfId="0" applyFont="1" applyFill="1" applyBorder="1" applyAlignment="1">
      <alignment horizontal="left" vertical="center"/>
    </xf>
    <xf numFmtId="178" fontId="6" fillId="0" borderId="26" xfId="49" applyNumberFormat="1" applyFont="1" applyFill="1" applyBorder="1" applyAlignment="1">
      <alignment vertical="center"/>
    </xf>
    <xf numFmtId="0" fontId="6" fillId="0" borderId="31" xfId="0" applyFont="1" applyFill="1" applyBorder="1" applyAlignment="1">
      <alignment vertical="center"/>
    </xf>
    <xf numFmtId="178" fontId="6" fillId="0" borderId="31" xfId="0" applyNumberFormat="1" applyFont="1" applyFill="1" applyBorder="1" applyAlignment="1">
      <alignment vertical="center"/>
    </xf>
    <xf numFmtId="178" fontId="6" fillId="0" borderId="33" xfId="0" applyNumberFormat="1" applyFont="1" applyFill="1" applyBorder="1" applyAlignment="1">
      <alignment vertical="center"/>
    </xf>
    <xf numFmtId="38" fontId="6" fillId="0" borderId="0" xfId="49" applyFont="1" applyFill="1" applyBorder="1" applyAlignment="1">
      <alignment vertical="center"/>
    </xf>
    <xf numFmtId="0" fontId="6" fillId="0" borderId="34" xfId="0" applyFont="1" applyFill="1" applyBorder="1" applyAlignment="1" applyProtection="1">
      <alignment vertical="center"/>
      <protection locked="0"/>
    </xf>
    <xf numFmtId="0" fontId="6" fillId="0" borderId="35" xfId="0" applyFont="1" applyFill="1" applyBorder="1" applyAlignment="1" applyProtection="1">
      <alignment vertical="center"/>
      <protection locked="0"/>
    </xf>
    <xf numFmtId="0" fontId="7" fillId="0" borderId="0" xfId="0" applyFont="1" applyFill="1" applyAlignment="1">
      <alignment vertical="center"/>
    </xf>
    <xf numFmtId="178" fontId="6" fillId="0" borderId="23" xfId="49" applyNumberFormat="1" applyFont="1" applyFill="1" applyBorder="1" applyAlignment="1">
      <alignment vertical="center"/>
    </xf>
    <xf numFmtId="0" fontId="50" fillId="0" borderId="23" xfId="0" applyFont="1" applyFill="1" applyBorder="1" applyAlignment="1">
      <alignment vertical="center"/>
    </xf>
    <xf numFmtId="0" fontId="6" fillId="0" borderId="24" xfId="0" applyNumberFormat="1" applyFont="1" applyFill="1" applyBorder="1" applyAlignment="1" applyProtection="1">
      <alignment vertical="center"/>
      <protection locked="0"/>
    </xf>
    <xf numFmtId="0" fontId="6" fillId="0" borderId="27" xfId="0" applyNumberFormat="1" applyFont="1" applyFill="1" applyBorder="1" applyAlignment="1" applyProtection="1">
      <alignment vertical="center"/>
      <protection locked="0"/>
    </xf>
    <xf numFmtId="0" fontId="49" fillId="6" borderId="10" xfId="0" applyFont="1" applyFill="1" applyBorder="1" applyAlignment="1">
      <alignment vertical="center" shrinkToFit="1"/>
    </xf>
    <xf numFmtId="177" fontId="6" fillId="0" borderId="0" xfId="0" applyNumberFormat="1" applyFont="1" applyFill="1" applyBorder="1" applyAlignment="1">
      <alignment horizontal="center" vertical="center" shrinkToFit="1"/>
    </xf>
    <xf numFmtId="38" fontId="7" fillId="0" borderId="0" xfId="49" applyFont="1" applyFill="1" applyBorder="1" applyAlignment="1">
      <alignment vertical="center"/>
    </xf>
    <xf numFmtId="0" fontId="10" fillId="0" borderId="31"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0" xfId="0" applyFont="1" applyFill="1" applyBorder="1" applyAlignment="1">
      <alignment horizontal="left" vertical="center"/>
    </xf>
    <xf numFmtId="0" fontId="7" fillId="0" borderId="23" xfId="0" applyFont="1" applyFill="1" applyBorder="1" applyAlignment="1">
      <alignment vertical="center"/>
    </xf>
    <xf numFmtId="0" fontId="6" fillId="0" borderId="12" xfId="0" applyFont="1" applyFill="1" applyBorder="1" applyAlignment="1">
      <alignment horizontal="left" vertical="center"/>
    </xf>
    <xf numFmtId="0" fontId="50" fillId="0" borderId="36" xfId="0" applyFont="1" applyFill="1" applyBorder="1" applyAlignment="1">
      <alignment vertical="center"/>
    </xf>
    <xf numFmtId="0" fontId="6" fillId="0" borderId="36" xfId="0" applyFont="1" applyFill="1" applyBorder="1" applyAlignment="1">
      <alignment vertical="center"/>
    </xf>
    <xf numFmtId="178" fontId="6" fillId="0" borderId="36" xfId="49" applyNumberFormat="1" applyFont="1" applyFill="1" applyBorder="1" applyAlignment="1">
      <alignment vertical="center"/>
    </xf>
    <xf numFmtId="178" fontId="6" fillId="0" borderId="37" xfId="0" applyNumberFormat="1" applyFont="1" applyFill="1" applyBorder="1" applyAlignment="1">
      <alignment vertical="center"/>
    </xf>
    <xf numFmtId="38" fontId="6" fillId="0" borderId="36" xfId="49" applyFont="1" applyFill="1" applyBorder="1" applyAlignment="1">
      <alignment vertical="center"/>
    </xf>
    <xf numFmtId="0" fontId="6" fillId="0" borderId="37" xfId="0" applyFont="1" applyFill="1" applyBorder="1" applyAlignment="1" applyProtection="1">
      <alignment vertical="center"/>
      <protection locked="0"/>
    </xf>
    <xf numFmtId="0" fontId="6" fillId="0" borderId="38" xfId="0" applyFont="1" applyFill="1" applyBorder="1" applyAlignment="1" applyProtection="1">
      <alignment vertical="center"/>
      <protection locked="0"/>
    </xf>
    <xf numFmtId="179" fontId="6" fillId="0" borderId="10" xfId="0" applyNumberFormat="1" applyFont="1" applyFill="1" applyBorder="1" applyAlignment="1">
      <alignment vertical="center"/>
    </xf>
    <xf numFmtId="49" fontId="6" fillId="0" borderId="10" xfId="0" applyNumberFormat="1" applyFont="1" applyFill="1" applyBorder="1" applyAlignment="1">
      <alignment vertical="center"/>
    </xf>
    <xf numFmtId="177" fontId="49" fillId="0" borderId="10" xfId="0" applyNumberFormat="1" applyFont="1" applyBorder="1" applyAlignment="1">
      <alignment vertical="center"/>
    </xf>
    <xf numFmtId="0" fontId="50" fillId="0" borderId="0" xfId="0" applyFont="1" applyFill="1" applyBorder="1" applyAlignment="1">
      <alignment vertical="center"/>
    </xf>
    <xf numFmtId="178" fontId="6" fillId="0" borderId="0" xfId="49" applyNumberFormat="1" applyFont="1" applyFill="1" applyBorder="1" applyAlignment="1">
      <alignment vertical="center"/>
    </xf>
    <xf numFmtId="179" fontId="6" fillId="0" borderId="0" xfId="0" applyNumberFormat="1" applyFont="1" applyAlignment="1">
      <alignment vertical="center"/>
    </xf>
    <xf numFmtId="177" fontId="6" fillId="0" borderId="0" xfId="0" applyNumberFormat="1" applyFont="1" applyAlignment="1">
      <alignment vertical="center"/>
    </xf>
    <xf numFmtId="0" fontId="6" fillId="0" borderId="0" xfId="0" applyFont="1" applyAlignment="1">
      <alignment vertical="center" shrinkToFit="1"/>
    </xf>
    <xf numFmtId="49" fontId="6" fillId="0" borderId="0" xfId="0" applyNumberFormat="1" applyFont="1" applyAlignment="1">
      <alignment vertical="center"/>
    </xf>
    <xf numFmtId="177" fontId="6" fillId="0" borderId="10" xfId="0" applyNumberFormat="1" applyFont="1" applyBorder="1" applyAlignment="1">
      <alignment vertical="center"/>
    </xf>
    <xf numFmtId="0" fontId="6" fillId="0" borderId="10" xfId="0" applyFont="1" applyBorder="1" applyAlignment="1">
      <alignment vertical="center" shrinkToFit="1"/>
    </xf>
    <xf numFmtId="0" fontId="6" fillId="0" borderId="27" xfId="0" applyFont="1" applyFill="1" applyBorder="1" applyAlignment="1" applyProtection="1" quotePrefix="1">
      <alignment vertical="center"/>
      <protection locked="0"/>
    </xf>
    <xf numFmtId="38" fontId="6" fillId="0" borderId="39" xfId="49" applyFont="1" applyFill="1" applyBorder="1" applyAlignment="1">
      <alignment vertical="center"/>
    </xf>
    <xf numFmtId="177" fontId="6" fillId="0" borderId="40" xfId="0" applyNumberFormat="1" applyFont="1" applyFill="1" applyBorder="1" applyAlignment="1">
      <alignment horizontal="center" vertical="center" shrinkToFit="1"/>
    </xf>
    <xf numFmtId="14" fontId="49" fillId="0" borderId="10" xfId="0" applyNumberFormat="1" applyFont="1" applyBorder="1" applyAlignment="1">
      <alignment vertical="center"/>
    </xf>
    <xf numFmtId="0" fontId="49" fillId="0" borderId="10" xfId="0" applyFont="1" applyBorder="1" applyAlignment="1">
      <alignment vertical="center" shrinkToFit="1"/>
    </xf>
    <xf numFmtId="185" fontId="6" fillId="0" borderId="39" xfId="0" applyNumberFormat="1" applyFont="1" applyBorder="1" applyAlignment="1" applyProtection="1">
      <alignment horizontal="left" vertical="center"/>
      <protection locked="0"/>
    </xf>
    <xf numFmtId="185" fontId="6" fillId="0" borderId="26" xfId="0" applyNumberFormat="1" applyFont="1" applyBorder="1" applyAlignment="1" applyProtection="1">
      <alignment horizontal="left" vertical="center"/>
      <protection locked="0"/>
    </xf>
    <xf numFmtId="185" fontId="6" fillId="0" borderId="28" xfId="0" applyNumberFormat="1" applyFont="1" applyBorder="1" applyAlignment="1" applyProtection="1">
      <alignment horizontal="left"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49" fontId="7" fillId="0" borderId="43" xfId="0" applyNumberFormat="1" applyFont="1" applyFill="1" applyBorder="1" applyAlignment="1">
      <alignment horizontal="center" vertical="center"/>
    </xf>
    <xf numFmtId="49" fontId="7" fillId="0" borderId="44" xfId="0" applyNumberFormat="1" applyFont="1" applyFill="1" applyBorder="1" applyAlignment="1">
      <alignment horizontal="center" vertical="center"/>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6" fillId="0" borderId="48"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38" xfId="0" applyFont="1" applyBorder="1" applyAlignment="1" applyProtection="1">
      <alignment vertical="center"/>
      <protection locked="0"/>
    </xf>
    <xf numFmtId="181" fontId="50" fillId="0" borderId="12" xfId="0" applyNumberFormat="1" applyFont="1" applyFill="1" applyBorder="1" applyAlignment="1">
      <alignment horizontal="left" vertical="center"/>
    </xf>
    <xf numFmtId="0" fontId="6" fillId="0" borderId="0" xfId="0" applyFont="1" applyFill="1" applyBorder="1" applyAlignment="1">
      <alignment horizontal="right" vertical="center"/>
    </xf>
    <xf numFmtId="0" fontId="6" fillId="0" borderId="15"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176" fontId="8" fillId="0" borderId="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4</xdr:row>
      <xdr:rowOff>85725</xdr:rowOff>
    </xdr:from>
    <xdr:to>
      <xdr:col>6</xdr:col>
      <xdr:colOff>342900</xdr:colOff>
      <xdr:row>4</xdr:row>
      <xdr:rowOff>285750</xdr:rowOff>
    </xdr:to>
    <xdr:grpSp>
      <xdr:nvGrpSpPr>
        <xdr:cNvPr id="1" name="グループ化 1"/>
        <xdr:cNvGrpSpPr>
          <a:grpSpLocks/>
        </xdr:cNvGrpSpPr>
      </xdr:nvGrpSpPr>
      <xdr:grpSpPr>
        <a:xfrm>
          <a:off x="2609850" y="1466850"/>
          <a:ext cx="3676650" cy="200025"/>
          <a:chOff x="2981325" y="1466850"/>
          <a:chExt cx="4210050" cy="20002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55"/>
  <sheetViews>
    <sheetView showGridLines="0" tabSelected="1" zoomScalePageLayoutView="0" workbookViewId="0" topLeftCell="A1">
      <selection activeCell="A1" sqref="A1"/>
    </sheetView>
  </sheetViews>
  <sheetFormatPr defaultColWidth="9.140625" defaultRowHeight="15"/>
  <cols>
    <col min="1" max="1" width="3.57421875" style="2" customWidth="1"/>
    <col min="2" max="2" width="16.28125" style="2" customWidth="1"/>
    <col min="3" max="3" width="16.00390625" style="2" customWidth="1"/>
    <col min="4" max="4" width="22.140625" style="2" customWidth="1"/>
    <col min="5" max="5" width="18.57421875" style="2" customWidth="1"/>
    <col min="6" max="6" width="12.57421875" style="2" customWidth="1"/>
    <col min="7" max="7" width="10.57421875" style="6" customWidth="1"/>
    <col min="8" max="9" width="0.13671875" style="6" customWidth="1"/>
    <col min="10" max="10" width="8.140625" style="2" customWidth="1"/>
    <col min="11" max="11" width="10.57421875" style="2" customWidth="1"/>
    <col min="12" max="12" width="13.140625" style="19" customWidth="1"/>
    <col min="13" max="14" width="11.140625" style="41" customWidth="1"/>
    <col min="15" max="19" width="11.140625" style="2" customWidth="1"/>
    <col min="20" max="16384" width="9.00390625" style="2" customWidth="1"/>
  </cols>
  <sheetData>
    <row r="1" spans="2:11" ht="22.5">
      <c r="B1" s="1" t="s">
        <v>48</v>
      </c>
      <c r="C1" s="1"/>
      <c r="D1" s="1"/>
      <c r="E1" s="133" t="s">
        <v>172</v>
      </c>
      <c r="F1" s="133"/>
      <c r="G1" s="133"/>
      <c r="H1" s="133"/>
      <c r="I1" s="133"/>
      <c r="J1" s="133"/>
      <c r="K1" s="133"/>
    </row>
    <row r="2" spans="2:11" ht="19.5">
      <c r="B2" s="9" t="s">
        <v>0</v>
      </c>
      <c r="C2" s="3"/>
      <c r="D2" s="3"/>
      <c r="E2" s="3"/>
      <c r="F2" s="4"/>
      <c r="G2" s="5" t="s">
        <v>1</v>
      </c>
      <c r="H2" s="5"/>
      <c r="I2" s="136"/>
      <c r="J2" s="136"/>
      <c r="K2" s="136"/>
    </row>
    <row r="3" spans="2:11" ht="37.5" customHeight="1">
      <c r="B3" s="39" t="s">
        <v>64</v>
      </c>
      <c r="C3" s="126"/>
      <c r="D3" s="127"/>
      <c r="E3" s="128"/>
      <c r="F3" s="40" t="s">
        <v>66</v>
      </c>
      <c r="G3" s="124"/>
      <c r="H3" s="125"/>
      <c r="I3" s="125"/>
      <c r="J3" s="125"/>
      <c r="K3" s="125"/>
    </row>
    <row r="4" spans="2:12" ht="29.25" customHeight="1">
      <c r="B4" s="134" t="s">
        <v>2</v>
      </c>
      <c r="C4" s="36" t="s">
        <v>85</v>
      </c>
      <c r="D4" s="119"/>
      <c r="E4" s="120"/>
      <c r="F4" s="120"/>
      <c r="G4" s="120"/>
      <c r="H4" s="120"/>
      <c r="I4" s="120"/>
      <c r="J4" s="120"/>
      <c r="K4" s="121"/>
      <c r="L4" s="20" t="s">
        <v>87</v>
      </c>
    </row>
    <row r="5" spans="2:12" ht="29.25" customHeight="1">
      <c r="B5" s="135"/>
      <c r="C5" s="37" t="s">
        <v>86</v>
      </c>
      <c r="D5" s="129"/>
      <c r="E5" s="130"/>
      <c r="F5" s="130"/>
      <c r="G5" s="130"/>
      <c r="H5" s="130"/>
      <c r="I5" s="130"/>
      <c r="J5" s="130"/>
      <c r="K5" s="131"/>
      <c r="L5" s="20" t="s">
        <v>88</v>
      </c>
    </row>
    <row r="6" spans="2:11" ht="18.75" customHeight="1">
      <c r="B6" s="10" t="s">
        <v>67</v>
      </c>
      <c r="C6" s="8"/>
      <c r="D6" s="8"/>
      <c r="E6" s="8"/>
      <c r="F6" s="8"/>
      <c r="G6" s="8"/>
      <c r="H6" s="8"/>
      <c r="I6" s="8"/>
      <c r="J6" s="8"/>
      <c r="K6" s="8"/>
    </row>
    <row r="7" spans="2:11" ht="37.5" customHeight="1">
      <c r="B7" s="39" t="s">
        <v>65</v>
      </c>
      <c r="C7" s="126"/>
      <c r="D7" s="127"/>
      <c r="E7" s="128"/>
      <c r="F7" s="40" t="s">
        <v>66</v>
      </c>
      <c r="G7" s="124"/>
      <c r="H7" s="125"/>
      <c r="I7" s="125"/>
      <c r="J7" s="125"/>
      <c r="K7" s="125"/>
    </row>
    <row r="8" spans="2:11" ht="37.5" customHeight="1">
      <c r="B8" s="38" t="s">
        <v>63</v>
      </c>
      <c r="C8" s="122"/>
      <c r="D8" s="122"/>
      <c r="E8" s="123"/>
      <c r="F8" s="123"/>
      <c r="G8" s="123"/>
      <c r="H8" s="123"/>
      <c r="I8" s="123"/>
      <c r="J8" s="123"/>
      <c r="K8" s="123"/>
    </row>
    <row r="9" spans="2:12" ht="21" customHeight="1">
      <c r="B9" s="22"/>
      <c r="C9" s="22"/>
      <c r="D9" s="22"/>
      <c r="E9" s="22"/>
      <c r="F9" s="22"/>
      <c r="G9" s="32"/>
      <c r="H9" s="32"/>
      <c r="I9" s="32"/>
      <c r="J9" s="35" t="s">
        <v>71</v>
      </c>
      <c r="K9" s="23">
        <v>1</v>
      </c>
      <c r="L9" s="20" t="s">
        <v>72</v>
      </c>
    </row>
    <row r="10" spans="2:12" ht="21" customHeight="1">
      <c r="B10" s="26"/>
      <c r="C10" s="27"/>
      <c r="D10" s="27"/>
      <c r="E10" s="27"/>
      <c r="F10" s="27"/>
      <c r="G10" s="31"/>
      <c r="H10" s="33"/>
      <c r="I10" s="33"/>
      <c r="J10" s="34" t="s">
        <v>73</v>
      </c>
      <c r="K10" s="25">
        <f>SUMPRODUCT(ordersheet!$H$13:$H$247,ordersheet!$J$13:$J$247)</f>
        <v>0</v>
      </c>
      <c r="L10" s="20" t="s">
        <v>74</v>
      </c>
    </row>
    <row r="11" spans="2:12" ht="21" customHeight="1">
      <c r="B11" s="132">
        <v>45406</v>
      </c>
      <c r="C11" s="132"/>
      <c r="D11" s="132"/>
      <c r="E11" s="132"/>
      <c r="F11" s="132"/>
      <c r="G11" s="29"/>
      <c r="H11" s="30"/>
      <c r="I11" s="30"/>
      <c r="J11" s="28" t="s">
        <v>83</v>
      </c>
      <c r="K11" s="24">
        <f>SUMPRODUCT(ordersheet!$H$248:$H$251,ordersheet!$J$248:$J$251)</f>
        <v>0</v>
      </c>
      <c r="L11" s="20" t="s">
        <v>84</v>
      </c>
    </row>
    <row r="12" spans="2:14" s="7" customFormat="1" ht="21" customHeight="1">
      <c r="B12" s="43" t="s">
        <v>3</v>
      </c>
      <c r="C12" s="44" t="s">
        <v>4</v>
      </c>
      <c r="D12" s="44"/>
      <c r="E12" s="44" t="s">
        <v>5</v>
      </c>
      <c r="F12" s="44" t="s">
        <v>6</v>
      </c>
      <c r="G12" s="45" t="s">
        <v>68</v>
      </c>
      <c r="H12" s="46" t="s">
        <v>69</v>
      </c>
      <c r="I12" s="45" t="s">
        <v>70</v>
      </c>
      <c r="J12" s="47" t="s">
        <v>7</v>
      </c>
      <c r="K12" s="48" t="s">
        <v>8</v>
      </c>
      <c r="L12" s="21"/>
      <c r="M12" s="42"/>
      <c r="N12" s="42"/>
    </row>
    <row r="13" spans="2:14" s="7" customFormat="1" ht="21" customHeight="1">
      <c r="B13" s="55">
        <v>4562134889716</v>
      </c>
      <c r="C13" s="56" t="s">
        <v>244</v>
      </c>
      <c r="D13" s="56"/>
      <c r="E13" s="57" t="s">
        <v>10</v>
      </c>
      <c r="F13" s="57" t="s">
        <v>49</v>
      </c>
      <c r="G13" s="58">
        <v>1500</v>
      </c>
      <c r="H13" s="59">
        <f>ROUND(ordersheet!$G13*K$9,0)</f>
        <v>1500</v>
      </c>
      <c r="I13" s="60">
        <f>IF(IF(IF(ISERROR(VLOOKUP(B13,'終売一覧'!B:B,1,FALSE)),"",1)&lt;&gt;"","-販売終了-","")&lt;&gt;"",IF(IF(ISERROR(VLOOKUP(B13,'終売一覧'!B:B,1,FALSE)),"",1)&lt;&gt;"","-販売終了-",""),IF(ISERROR(VLOOKUP(B13,'欠品一覧'!B:D,3,FALSE)),"","-欠品中（"&amp;VLOOKUP(B13,'欠品一覧'!B:D,3,FALSE)&amp;"）-"))</f>
      </c>
      <c r="J13" s="61"/>
      <c r="K13" s="62"/>
      <c r="L13" s="20"/>
      <c r="M13" s="42"/>
      <c r="N13" s="42"/>
    </row>
    <row r="14" spans="2:14" s="7" customFormat="1" ht="21" customHeight="1">
      <c r="B14" s="55">
        <v>4562134880126</v>
      </c>
      <c r="C14" s="56" t="s">
        <v>9</v>
      </c>
      <c r="D14" s="56"/>
      <c r="E14" s="63" t="s">
        <v>10</v>
      </c>
      <c r="F14" s="63" t="s">
        <v>50</v>
      </c>
      <c r="G14" s="64">
        <v>1000</v>
      </c>
      <c r="H14" s="59">
        <f>ROUND(ordersheet!$G14*K$9,0)</f>
        <v>1000</v>
      </c>
      <c r="I14" s="60">
        <f>IF(IF(IF(ISERROR(VLOOKUP(B14,'終売一覧'!B:B,1,FALSE)),"",1)&lt;&gt;"","-販売終了-","")&lt;&gt;"",IF(IF(ISERROR(VLOOKUP(B14,'終売一覧'!B:B,1,FALSE)),"",1)&lt;&gt;"","-販売終了-",""),IF(ISERROR(VLOOKUP(B14,'欠品一覧'!B:D,3,FALSE)),"","-欠品中（"&amp;VLOOKUP(B14,'欠品一覧'!B:D,3,FALSE)&amp;"）-"))</f>
      </c>
      <c r="J14" s="65"/>
      <c r="K14" s="66"/>
      <c r="L14" s="20"/>
      <c r="M14" s="42"/>
      <c r="N14" s="42"/>
    </row>
    <row r="15" spans="2:14" s="7" customFormat="1" ht="21" customHeight="1">
      <c r="B15" s="67">
        <v>4562134880157</v>
      </c>
      <c r="C15" s="68" t="s">
        <v>11</v>
      </c>
      <c r="D15" s="68"/>
      <c r="E15" s="63" t="s">
        <v>10</v>
      </c>
      <c r="F15" s="63" t="s">
        <v>51</v>
      </c>
      <c r="G15" s="64">
        <v>500</v>
      </c>
      <c r="H15" s="59">
        <f>ROUND(ordersheet!$G15*K$9,0)</f>
        <v>500</v>
      </c>
      <c r="I15" s="60">
        <f>IF(IF(IF(ISERROR(VLOOKUP(B15,'終売一覧'!B:B,1,FALSE)),"",1)&lt;&gt;"","-販売終了-","")&lt;&gt;"",IF(IF(ISERROR(VLOOKUP(B15,'終売一覧'!B:B,1,FALSE)),"",1)&lt;&gt;"","-販売終了-",""),IF(ISERROR(VLOOKUP(B15,'欠品一覧'!B:D,3,FALSE)),"","-欠品中（"&amp;VLOOKUP(B15,'欠品一覧'!B:D,3,FALSE)&amp;"）-"))</f>
      </c>
      <c r="J15" s="65"/>
      <c r="K15" s="66"/>
      <c r="L15" s="20"/>
      <c r="M15" s="42"/>
      <c r="N15" s="42"/>
    </row>
    <row r="16" spans="1:14" s="7" customFormat="1" ht="21" customHeight="1">
      <c r="A16" s="83"/>
      <c r="B16" s="55">
        <v>4562134880416</v>
      </c>
      <c r="C16" s="56" t="s">
        <v>198</v>
      </c>
      <c r="D16" s="56"/>
      <c r="E16" s="63" t="s">
        <v>10</v>
      </c>
      <c r="F16" s="63" t="s">
        <v>53</v>
      </c>
      <c r="G16" s="64">
        <v>400</v>
      </c>
      <c r="H16" s="59">
        <f>ROUND(ordersheet!$G16*K$9,0)</f>
        <v>400</v>
      </c>
      <c r="I16" s="60">
        <f>IF(IF(IF(ISERROR(VLOOKUP(B16,'終売一覧'!B:B,1,FALSE)),"",1)&lt;&gt;"","-販売終了-","")&lt;&gt;"",IF(IF(ISERROR(VLOOKUP(B16,'終売一覧'!B:B,1,FALSE)),"",1)&lt;&gt;"","-販売終了-",""),IF(ISERROR(VLOOKUP(B16,'欠品一覧'!B:D,3,FALSE)),"","-欠品中（"&amp;VLOOKUP(B16,'欠品一覧'!B:D,3,FALSE)&amp;"）-"))</f>
      </c>
      <c r="J16" s="65"/>
      <c r="K16" s="66"/>
      <c r="L16" s="20" t="s">
        <v>199</v>
      </c>
      <c r="M16" s="42"/>
      <c r="N16" s="42"/>
    </row>
    <row r="17" spans="1:14" s="7" customFormat="1" ht="21" customHeight="1">
      <c r="A17" s="83"/>
      <c r="B17" s="55">
        <v>4562134883813</v>
      </c>
      <c r="C17" s="56" t="s">
        <v>12</v>
      </c>
      <c r="D17" s="56"/>
      <c r="E17" s="63" t="s">
        <v>10</v>
      </c>
      <c r="F17" s="63" t="s">
        <v>53</v>
      </c>
      <c r="G17" s="64">
        <v>1100</v>
      </c>
      <c r="H17" s="59">
        <f>ROUND(ordersheet!$G17*K$9,0)</f>
        <v>1100</v>
      </c>
      <c r="I17" s="60">
        <f>IF(IF(IF(ISERROR(VLOOKUP(B17,'終売一覧'!B:B,1,FALSE)),"",1)&lt;&gt;"","-販売終了-","")&lt;&gt;"",IF(IF(ISERROR(VLOOKUP(B17,'終売一覧'!B:B,1,FALSE)),"",1)&lt;&gt;"","-販売終了-",""),IF(ISERROR(VLOOKUP(B17,'欠品一覧'!B:D,3,FALSE)),"","-欠品中（"&amp;VLOOKUP(B17,'欠品一覧'!B:D,3,FALSE)&amp;"）-"))</f>
      </c>
      <c r="J17" s="65"/>
      <c r="K17" s="66"/>
      <c r="L17" s="20" t="s">
        <v>199</v>
      </c>
      <c r="M17" s="42"/>
      <c r="N17" s="42"/>
    </row>
    <row r="18" spans="1:14" s="7" customFormat="1" ht="21" customHeight="1">
      <c r="A18" s="83"/>
      <c r="B18" s="55">
        <v>4562134884483</v>
      </c>
      <c r="C18" s="56" t="s">
        <v>13</v>
      </c>
      <c r="D18" s="56"/>
      <c r="E18" s="77" t="s">
        <v>10</v>
      </c>
      <c r="F18" s="77" t="s">
        <v>54</v>
      </c>
      <c r="G18" s="78">
        <v>1000</v>
      </c>
      <c r="H18" s="79">
        <f>ROUND(ordersheet!$G18*K$9,0)</f>
        <v>1000</v>
      </c>
      <c r="I18" s="80">
        <f>IF(IF(IF(ISERROR(VLOOKUP(B18,'終売一覧'!B:B,1,FALSE)),"",1)&lt;&gt;"","-販売終了-","")&lt;&gt;"",IF(IF(ISERROR(VLOOKUP(B18,'終売一覧'!B:B,1,FALSE)),"",1)&lt;&gt;"","-販売終了-",""),IF(ISERROR(VLOOKUP(B18,'欠品一覧'!B:D,3,FALSE)),"","-欠品中（"&amp;VLOOKUP(B18,'欠品一覧'!B:D,3,FALSE)&amp;"）-"))</f>
      </c>
      <c r="J18" s="81"/>
      <c r="K18" s="82"/>
      <c r="L18" s="20" t="s">
        <v>199</v>
      </c>
      <c r="M18" s="42"/>
      <c r="N18" s="42"/>
    </row>
    <row r="19" spans="2:14" s="7" customFormat="1" ht="21" customHeight="1">
      <c r="B19" s="69">
        <v>4562134889303</v>
      </c>
      <c r="C19" s="70" t="s">
        <v>245</v>
      </c>
      <c r="D19" s="70"/>
      <c r="E19" s="63" t="s">
        <v>10</v>
      </c>
      <c r="F19" s="63" t="s">
        <v>52</v>
      </c>
      <c r="G19" s="64">
        <v>1000</v>
      </c>
      <c r="H19" s="71">
        <f>ROUND(ordersheet!$G19*K$9,0)</f>
        <v>1000</v>
      </c>
      <c r="I19" s="72">
        <f>IF(IF(IF(ISERROR(VLOOKUP(B19,'終売一覧'!B:B,1,FALSE)),"",1)&lt;&gt;"","-販売終了-","")&lt;&gt;"",IF(IF(ISERROR(VLOOKUP(B19,'終売一覧'!B:B,1,FALSE)),"",1)&lt;&gt;"","-販売終了-",""),IF(ISERROR(VLOOKUP(B19,'欠品一覧'!B:D,3,FALSE)),"","-欠品中（"&amp;VLOOKUP(B19,'欠品一覧'!B:D,3,FALSE)&amp;"）-"))</f>
      </c>
      <c r="J19" s="65"/>
      <c r="K19" s="66"/>
      <c r="L19" s="20"/>
      <c r="M19" s="42"/>
      <c r="N19" s="42"/>
    </row>
    <row r="20" spans="2:14" s="7" customFormat="1" ht="21" customHeight="1">
      <c r="B20" s="67">
        <v>4562134889297</v>
      </c>
      <c r="C20" s="68" t="s">
        <v>246</v>
      </c>
      <c r="D20" s="68"/>
      <c r="E20" s="63" t="s">
        <v>10</v>
      </c>
      <c r="F20" s="63" t="s">
        <v>53</v>
      </c>
      <c r="G20" s="64">
        <v>1200</v>
      </c>
      <c r="H20" s="59">
        <f>ROUND(ordersheet!$G20*K$9,0)</f>
        <v>1200</v>
      </c>
      <c r="I20" s="60">
        <f>IF(IF(IF(ISERROR(VLOOKUP(B20,'終売一覧'!B:B,1,FALSE)),"",1)&lt;&gt;"","-販売終了-","")&lt;&gt;"",IF(IF(ISERROR(VLOOKUP(B20,'終売一覧'!B:B,1,FALSE)),"",1)&lt;&gt;"","-販売終了-",""),IF(ISERROR(VLOOKUP(B20,'欠品一覧'!B:D,3,FALSE)),"","-欠品中（"&amp;VLOOKUP(B20,'欠品一覧'!B:D,3,FALSE)&amp;"）-"))</f>
      </c>
      <c r="J20" s="65"/>
      <c r="K20" s="66"/>
      <c r="L20" s="20"/>
      <c r="M20" s="42"/>
      <c r="N20" s="42"/>
    </row>
    <row r="21" spans="1:14" s="7" customFormat="1" ht="21" customHeight="1">
      <c r="A21" s="83"/>
      <c r="B21" s="69">
        <v>4562134882052</v>
      </c>
      <c r="C21" s="70" t="s">
        <v>14</v>
      </c>
      <c r="D21" s="70"/>
      <c r="E21" s="63" t="s">
        <v>10</v>
      </c>
      <c r="F21" s="63" t="s">
        <v>55</v>
      </c>
      <c r="G21" s="64">
        <v>550</v>
      </c>
      <c r="H21" s="59">
        <f>ROUND(ordersheet!$G21*K$9,0)</f>
        <v>550</v>
      </c>
      <c r="I21" s="60">
        <f>IF(IF(IF(ISERROR(VLOOKUP(B21,'終売一覧'!B:B,1,FALSE)),"",1)&lt;&gt;"","-販売終了-","")&lt;&gt;"",IF(IF(ISERROR(VLOOKUP(B21,'終売一覧'!B:B,1,FALSE)),"",1)&lt;&gt;"","-販売終了-",""),IF(ISERROR(VLOOKUP(B21,'欠品一覧'!B:D,3,FALSE)),"","-欠品中（"&amp;VLOOKUP(B21,'欠品一覧'!B:D,3,FALSE)&amp;"）-"))</f>
      </c>
      <c r="J21" s="65"/>
      <c r="K21" s="66"/>
      <c r="L21" s="20" t="s">
        <v>199</v>
      </c>
      <c r="M21" s="42"/>
      <c r="N21" s="42"/>
    </row>
    <row r="22" spans="1:14" s="7" customFormat="1" ht="21" customHeight="1">
      <c r="A22" s="83"/>
      <c r="B22" s="55">
        <v>4562134882564</v>
      </c>
      <c r="C22" s="56" t="s">
        <v>14</v>
      </c>
      <c r="D22" s="56"/>
      <c r="E22" s="63" t="s">
        <v>15</v>
      </c>
      <c r="F22" s="63" t="s">
        <v>55</v>
      </c>
      <c r="G22" s="64">
        <v>550</v>
      </c>
      <c r="H22" s="59">
        <f>ROUND(ordersheet!$G22*K$9,0)</f>
        <v>550</v>
      </c>
      <c r="I22" s="60">
        <f>IF(IF(IF(ISERROR(VLOOKUP(B22,'終売一覧'!B:B,1,FALSE)),"",1)&lt;&gt;"","-販売終了-","")&lt;&gt;"",IF(IF(ISERROR(VLOOKUP(B22,'終売一覧'!B:B,1,FALSE)),"",1)&lt;&gt;"","-販売終了-",""),IF(ISERROR(VLOOKUP(B22,'欠品一覧'!B:D,3,FALSE)),"","-欠品中（"&amp;VLOOKUP(B22,'欠品一覧'!B:D,3,FALSE)&amp;"）-"))</f>
      </c>
      <c r="J22" s="65"/>
      <c r="K22" s="66"/>
      <c r="L22" s="20" t="s">
        <v>199</v>
      </c>
      <c r="M22" s="42"/>
      <c r="N22" s="42"/>
    </row>
    <row r="23" spans="1:14" s="7" customFormat="1" ht="21" customHeight="1">
      <c r="A23" s="83"/>
      <c r="B23" s="67">
        <v>4562134886203</v>
      </c>
      <c r="C23" s="68" t="s">
        <v>14</v>
      </c>
      <c r="D23" s="68"/>
      <c r="E23" s="63" t="s">
        <v>270</v>
      </c>
      <c r="F23" s="63" t="s">
        <v>55</v>
      </c>
      <c r="G23" s="64">
        <v>550</v>
      </c>
      <c r="H23" s="59">
        <f>ROUND(ordersheet!$G23*K$9,0)</f>
        <v>550</v>
      </c>
      <c r="I23" s="60">
        <f>IF(IF(IF(ISERROR(VLOOKUP(B23,'終売一覧'!B:B,1,FALSE)),"",1)&lt;&gt;"","-販売終了-","")&lt;&gt;"",IF(IF(ISERROR(VLOOKUP(B23,'終売一覧'!B:B,1,FALSE)),"",1)&lt;&gt;"","-販売終了-",""),IF(ISERROR(VLOOKUP(B23,'欠品一覧'!B:D,3,FALSE)),"","-欠品中（"&amp;VLOOKUP(B23,'欠品一覧'!B:D,3,FALSE)&amp;"）-"))</f>
      </c>
      <c r="J23" s="65"/>
      <c r="K23" s="66"/>
      <c r="L23" s="20" t="s">
        <v>199</v>
      </c>
      <c r="M23" s="42"/>
      <c r="N23" s="42"/>
    </row>
    <row r="24" spans="2:14" s="7" customFormat="1" ht="21" customHeight="1">
      <c r="B24" s="55">
        <v>4562134889662</v>
      </c>
      <c r="C24" s="56" t="s">
        <v>247</v>
      </c>
      <c r="D24" s="56"/>
      <c r="E24" s="57" t="s">
        <v>10</v>
      </c>
      <c r="F24" s="57" t="s">
        <v>222</v>
      </c>
      <c r="G24" s="58">
        <v>700</v>
      </c>
      <c r="H24" s="59">
        <f>ROUND(ordersheet!$G24*K$9,0)</f>
        <v>700</v>
      </c>
      <c r="I24" s="60">
        <f>IF(IF(IF(ISERROR(VLOOKUP(B24,'終売一覧'!B:B,1,FALSE)),"",1)&lt;&gt;"","-販売終了-","")&lt;&gt;"",IF(IF(ISERROR(VLOOKUP(B24,'終売一覧'!B:B,1,FALSE)),"",1)&lt;&gt;"","-販売終了-",""),IF(ISERROR(VLOOKUP(B24,'欠品一覧'!B:D,3,FALSE)),"","-欠品中（"&amp;VLOOKUP(B24,'欠品一覧'!B:D,3,FALSE)&amp;"）-"))</f>
      </c>
      <c r="J24" s="65"/>
      <c r="K24" s="62"/>
      <c r="L24" s="20"/>
      <c r="M24" s="42"/>
      <c r="N24" s="42"/>
    </row>
    <row r="25" spans="2:14" s="7" customFormat="1" ht="21" customHeight="1">
      <c r="B25" s="55">
        <v>4562134889679</v>
      </c>
      <c r="C25" s="56" t="s">
        <v>248</v>
      </c>
      <c r="D25" s="56"/>
      <c r="E25" s="63" t="s">
        <v>10</v>
      </c>
      <c r="F25" s="63" t="s">
        <v>223</v>
      </c>
      <c r="G25" s="64">
        <v>1000</v>
      </c>
      <c r="H25" s="59">
        <f>ROUND(ordersheet!$G25*K$9,0)</f>
        <v>1000</v>
      </c>
      <c r="I25" s="60">
        <f>IF(IF(IF(ISERROR(VLOOKUP(B25,'終売一覧'!B:B,1,FALSE)),"",1)&lt;&gt;"","-販売終了-","")&lt;&gt;"",IF(IF(ISERROR(VLOOKUP(B25,'終売一覧'!B:B,1,FALSE)),"",1)&lt;&gt;"","-販売終了-",""),IF(ISERROR(VLOOKUP(B25,'欠品一覧'!B:D,3,FALSE)),"","-欠品中（"&amp;VLOOKUP(B25,'欠品一覧'!B:D,3,FALSE)&amp;"）-"))</f>
      </c>
      <c r="J25" s="65"/>
      <c r="K25" s="66"/>
      <c r="L25" s="20"/>
      <c r="M25" s="42"/>
      <c r="N25" s="42"/>
    </row>
    <row r="26" spans="2:14" s="7" customFormat="1" ht="21" customHeight="1">
      <c r="B26" s="55">
        <v>4562134889686</v>
      </c>
      <c r="C26" s="56" t="s">
        <v>249</v>
      </c>
      <c r="D26" s="56"/>
      <c r="E26" s="63" t="s">
        <v>10</v>
      </c>
      <c r="F26" s="63" t="s">
        <v>224</v>
      </c>
      <c r="G26" s="64">
        <v>2500</v>
      </c>
      <c r="H26" s="59">
        <f>ROUND(ordersheet!$G26*K$9,0)</f>
        <v>2500</v>
      </c>
      <c r="I26" s="60">
        <f>IF(IF(IF(ISERROR(VLOOKUP(B26,'終売一覧'!B:B,1,FALSE)),"",1)&lt;&gt;"","-販売終了-","")&lt;&gt;"",IF(IF(ISERROR(VLOOKUP(B26,'終売一覧'!B:B,1,FALSE)),"",1)&lt;&gt;"","-販売終了-",""),IF(ISERROR(VLOOKUP(B26,'欠品一覧'!B:D,3,FALSE)),"","-欠品中（"&amp;VLOOKUP(B26,'欠品一覧'!B:D,3,FALSE)&amp;"）-"))</f>
      </c>
      <c r="J26" s="65"/>
      <c r="K26" s="66"/>
      <c r="L26" s="20"/>
      <c r="M26" s="42"/>
      <c r="N26" s="42"/>
    </row>
    <row r="27" spans="2:14" s="7" customFormat="1" ht="21" customHeight="1">
      <c r="B27" s="55">
        <v>4562134889693</v>
      </c>
      <c r="C27" s="56" t="s">
        <v>250</v>
      </c>
      <c r="D27" s="56"/>
      <c r="E27" s="63" t="s">
        <v>10</v>
      </c>
      <c r="F27" s="63" t="s">
        <v>260</v>
      </c>
      <c r="G27" s="64">
        <v>6000</v>
      </c>
      <c r="H27" s="59">
        <f>ROUND(ordersheet!$G27*K$9,0)</f>
        <v>6000</v>
      </c>
      <c r="I27" s="60">
        <f>IF(IF(IF(ISERROR(VLOOKUP(B27,'終売一覧'!B:B,1,FALSE)),"",1)&lt;&gt;"","-販売終了-","")&lt;&gt;"",IF(IF(ISERROR(VLOOKUP(B27,'終売一覧'!B:B,1,FALSE)),"",1)&lt;&gt;"","-販売終了-",""),IF(ISERROR(VLOOKUP(B27,'欠品一覧'!B:D,3,FALSE)),"","-欠品中（"&amp;VLOOKUP(B27,'欠品一覧'!B:D,3,FALSE)&amp;"）-"))</f>
      </c>
      <c r="J27" s="65"/>
      <c r="K27" s="66"/>
      <c r="L27" s="20"/>
      <c r="M27" s="42"/>
      <c r="N27" s="42"/>
    </row>
    <row r="28" spans="2:14" s="7" customFormat="1" ht="21" customHeight="1">
      <c r="B28" s="69">
        <v>4562134882847</v>
      </c>
      <c r="C28" s="70" t="s">
        <v>16</v>
      </c>
      <c r="D28" s="70"/>
      <c r="E28" s="63" t="s">
        <v>151</v>
      </c>
      <c r="F28" s="63" t="s">
        <v>56</v>
      </c>
      <c r="G28" s="64">
        <v>2000</v>
      </c>
      <c r="H28" s="71">
        <f>ROUND(ordersheet!$G28*K$9,0)</f>
        <v>2000</v>
      </c>
      <c r="I28" s="72">
        <f>IF(IF(IF(ISERROR(VLOOKUP(B28,'終売一覧'!B:B,1,FALSE)),"",1)&lt;&gt;"","-販売終了-","")&lt;&gt;"",IF(IF(ISERROR(VLOOKUP(B28,'終売一覧'!B:B,1,FALSE)),"",1)&lt;&gt;"","-販売終了-",""),IF(ISERROR(VLOOKUP(B28,'欠品一覧'!B:D,3,FALSE)),"","-欠品中（"&amp;VLOOKUP(B28,'欠品一覧'!B:D,3,FALSE)&amp;"）-"))</f>
      </c>
      <c r="J28" s="65"/>
      <c r="K28" s="66"/>
      <c r="L28" s="20"/>
      <c r="M28" s="42"/>
      <c r="N28" s="42"/>
    </row>
    <row r="29" spans="2:14" s="7" customFormat="1" ht="21" customHeight="1">
      <c r="B29" s="55">
        <v>4562134882885</v>
      </c>
      <c r="C29" s="56" t="s">
        <v>16</v>
      </c>
      <c r="D29" s="56"/>
      <c r="E29" s="63" t="s">
        <v>152</v>
      </c>
      <c r="F29" s="63" t="s">
        <v>56</v>
      </c>
      <c r="G29" s="64">
        <v>2000</v>
      </c>
      <c r="H29" s="59">
        <f>ROUND(ordersheet!$G29*K$9,0)</f>
        <v>2000</v>
      </c>
      <c r="I29" s="60">
        <f>IF(IF(IF(ISERROR(VLOOKUP(B29,'終売一覧'!B:B,1,FALSE)),"",1)&lt;&gt;"","-販売終了-","")&lt;&gt;"",IF(IF(ISERROR(VLOOKUP(B29,'終売一覧'!B:B,1,FALSE)),"",1)&lt;&gt;"","-販売終了-",""),IF(ISERROR(VLOOKUP(B29,'欠品一覧'!B:D,3,FALSE)),"","-欠品中（"&amp;VLOOKUP(B29,'欠品一覧'!B:D,3,FALSE)&amp;"）-"))</f>
      </c>
      <c r="J29" s="65"/>
      <c r="K29" s="66"/>
      <c r="L29" s="20"/>
      <c r="M29" s="42"/>
      <c r="N29" s="42"/>
    </row>
    <row r="30" spans="2:14" s="7" customFormat="1" ht="21" customHeight="1">
      <c r="B30" s="55">
        <v>4562134882878</v>
      </c>
      <c r="C30" s="56" t="s">
        <v>16</v>
      </c>
      <c r="D30" s="56"/>
      <c r="E30" s="63" t="s">
        <v>191</v>
      </c>
      <c r="F30" s="63" t="s">
        <v>56</v>
      </c>
      <c r="G30" s="64">
        <v>2000</v>
      </c>
      <c r="H30" s="59">
        <f>ROUND(ordersheet!$G30*K$9,0)</f>
        <v>2000</v>
      </c>
      <c r="I30" s="60">
        <f>IF(IF(IF(ISERROR(VLOOKUP(B30,'終売一覧'!B:B,1,FALSE)),"",1)&lt;&gt;"","-販売終了-","")&lt;&gt;"",IF(IF(ISERROR(VLOOKUP(B30,'終売一覧'!B:B,1,FALSE)),"",1)&lt;&gt;"","-販売終了-",""),IF(ISERROR(VLOOKUP(B30,'欠品一覧'!B:D,3,FALSE)),"","-欠品中（"&amp;VLOOKUP(B30,'欠品一覧'!B:D,3,FALSE)&amp;"）-"))</f>
      </c>
      <c r="J30" s="65"/>
      <c r="K30" s="66"/>
      <c r="L30" s="20"/>
      <c r="M30" s="42"/>
      <c r="N30" s="42"/>
    </row>
    <row r="31" spans="2:14" s="7" customFormat="1" ht="21" customHeight="1">
      <c r="B31" s="55">
        <v>4562134882861</v>
      </c>
      <c r="C31" s="56" t="s">
        <v>16</v>
      </c>
      <c r="D31" s="56"/>
      <c r="E31" s="63" t="s">
        <v>153</v>
      </c>
      <c r="F31" s="63" t="s">
        <v>56</v>
      </c>
      <c r="G31" s="64">
        <v>2000</v>
      </c>
      <c r="H31" s="59">
        <f>ROUND(ordersheet!$G31*K$9,0)</f>
        <v>2000</v>
      </c>
      <c r="I31" s="60">
        <f>IF(IF(IF(ISERROR(VLOOKUP(B31,'終売一覧'!B:B,1,FALSE)),"",1)&lt;&gt;"","-販売終了-","")&lt;&gt;"",IF(IF(ISERROR(VLOOKUP(B31,'終売一覧'!B:B,1,FALSE)),"",1)&lt;&gt;"","-販売終了-",""),IF(ISERROR(VLOOKUP(B31,'欠品一覧'!B:D,3,FALSE)),"","-欠品中（"&amp;VLOOKUP(B31,'欠品一覧'!B:D,3,FALSE)&amp;"）-"))</f>
      </c>
      <c r="J31" s="65"/>
      <c r="K31" s="66"/>
      <c r="L31" s="20"/>
      <c r="M31" s="42"/>
      <c r="N31" s="42"/>
    </row>
    <row r="32" spans="2:14" s="7" customFormat="1" ht="21" customHeight="1">
      <c r="B32" s="67">
        <v>4562134883516</v>
      </c>
      <c r="C32" s="68" t="s">
        <v>16</v>
      </c>
      <c r="D32" s="68"/>
      <c r="E32" s="63" t="s">
        <v>155</v>
      </c>
      <c r="F32" s="63" t="s">
        <v>56</v>
      </c>
      <c r="G32" s="64">
        <v>2000</v>
      </c>
      <c r="H32" s="59">
        <f>ROUND(ordersheet!$G32*K$9,0)</f>
        <v>2000</v>
      </c>
      <c r="I32" s="60">
        <f>IF(IF(IF(ISERROR(VLOOKUP(B32,'終売一覧'!B:B,1,FALSE)),"",1)&lt;&gt;"","-販売終了-","")&lt;&gt;"",IF(IF(ISERROR(VLOOKUP(B32,'終売一覧'!B:B,1,FALSE)),"",1)&lt;&gt;"","-販売終了-",""),IF(ISERROR(VLOOKUP(B32,'欠品一覧'!B:D,3,FALSE)),"","-欠品中（"&amp;VLOOKUP(B32,'欠品一覧'!B:D,3,FALSE)&amp;"）-"))</f>
      </c>
      <c r="J32" s="65"/>
      <c r="K32" s="66"/>
      <c r="L32" s="20"/>
      <c r="M32" s="42"/>
      <c r="N32" s="42"/>
    </row>
    <row r="33" spans="2:14" s="7" customFormat="1" ht="21" customHeight="1">
      <c r="B33" s="69">
        <v>4562134888023</v>
      </c>
      <c r="C33" s="70" t="s">
        <v>128</v>
      </c>
      <c r="D33" s="70"/>
      <c r="E33" s="63" t="s">
        <v>98</v>
      </c>
      <c r="F33" s="63" t="s">
        <v>57</v>
      </c>
      <c r="G33" s="64">
        <v>2500</v>
      </c>
      <c r="H33" s="71">
        <f>ROUND(ordersheet!$G33*K$9,0)</f>
        <v>2500</v>
      </c>
      <c r="I33" s="72">
        <f>IF(IF(IF(ISERROR(VLOOKUP(B33,'終売一覧'!B:B,1,FALSE)),"",1)&lt;&gt;"","-販売終了-","")&lt;&gt;"",IF(IF(ISERROR(VLOOKUP(B33,'終売一覧'!B:B,1,FALSE)),"",1)&lt;&gt;"","-販売終了-",""),IF(ISERROR(VLOOKUP(B33,'欠品一覧'!B:D,3,FALSE)),"","-欠品中（"&amp;VLOOKUP(B33,'欠品一覧'!B:D,3,FALSE)&amp;"）-"))</f>
      </c>
      <c r="J33" s="65"/>
      <c r="K33" s="66"/>
      <c r="L33" s="20"/>
      <c r="M33" s="42"/>
      <c r="N33" s="42"/>
    </row>
    <row r="34" spans="2:14" s="7" customFormat="1" ht="21" customHeight="1">
      <c r="B34" s="55">
        <v>4562134888009</v>
      </c>
      <c r="C34" s="56" t="s">
        <v>169</v>
      </c>
      <c r="D34" s="56"/>
      <c r="E34" s="63" t="s">
        <v>99</v>
      </c>
      <c r="F34" s="63" t="s">
        <v>57</v>
      </c>
      <c r="G34" s="64">
        <v>2500</v>
      </c>
      <c r="H34" s="71">
        <f>ROUND(ordersheet!$G34*K$9,0)</f>
        <v>2500</v>
      </c>
      <c r="I34" s="60">
        <f>IF(IF(IF(ISERROR(VLOOKUP(B34,'終売一覧'!B:B,1,FALSE)),"",1)&lt;&gt;"","-販売終了-","")&lt;&gt;"",IF(IF(ISERROR(VLOOKUP(B34,'終売一覧'!B:B,1,FALSE)),"",1)&lt;&gt;"","-販売終了-",""),IF(ISERROR(VLOOKUP(B34,'欠品一覧'!B:D,3,FALSE)),"","-欠品中（"&amp;VLOOKUP(B34,'欠品一覧'!B:D,3,FALSE)&amp;"）-"))</f>
      </c>
      <c r="J34" s="65"/>
      <c r="K34" s="66"/>
      <c r="L34" s="20"/>
      <c r="M34" s="42"/>
      <c r="N34" s="42"/>
    </row>
    <row r="35" spans="2:14" s="7" customFormat="1" ht="21" customHeight="1">
      <c r="B35" s="67">
        <v>4562134888931</v>
      </c>
      <c r="C35" s="68" t="s">
        <v>128</v>
      </c>
      <c r="D35" s="68"/>
      <c r="E35" s="63" t="s">
        <v>171</v>
      </c>
      <c r="F35" s="63" t="s">
        <v>57</v>
      </c>
      <c r="G35" s="64">
        <v>2500</v>
      </c>
      <c r="H35" s="71">
        <f>ROUND(ordersheet!$G35*K$9,0)</f>
        <v>2500</v>
      </c>
      <c r="I35" s="60">
        <f>IF(IF(IF(ISERROR(VLOOKUP(B35,'終売一覧'!B:B,1,FALSE)),"",1)&lt;&gt;"","-販売終了-","")&lt;&gt;"",IF(IF(ISERROR(VLOOKUP(B35,'終売一覧'!B:B,1,FALSE)),"",1)&lt;&gt;"","-販売終了-",""),IF(ISERROR(VLOOKUP(B35,'欠品一覧'!B:D,3,FALSE)),"","-欠品中（"&amp;VLOOKUP(B35,'欠品一覧'!B:D,3,FALSE)&amp;"）-"))</f>
      </c>
      <c r="J35" s="65"/>
      <c r="K35" s="66"/>
      <c r="L35" s="20"/>
      <c r="M35" s="42"/>
      <c r="N35" s="42"/>
    </row>
    <row r="36" spans="2:14" s="7" customFormat="1" ht="21" customHeight="1">
      <c r="B36" s="55">
        <v>4562134887996</v>
      </c>
      <c r="C36" s="56" t="s">
        <v>170</v>
      </c>
      <c r="D36" s="56"/>
      <c r="E36" s="57" t="s">
        <v>99</v>
      </c>
      <c r="F36" s="57" t="s">
        <v>58</v>
      </c>
      <c r="G36" s="58">
        <v>7000</v>
      </c>
      <c r="H36" s="59">
        <f>ROUND(ordersheet!$G36*K$9,0)</f>
        <v>7000</v>
      </c>
      <c r="I36" s="60">
        <f>IF(IF(IF(ISERROR(VLOOKUP(B36,'終売一覧'!B:B,1,FALSE)),"",1)&lt;&gt;"","-販売終了-","")&lt;&gt;"",IF(IF(ISERROR(VLOOKUP(B36,'終売一覧'!B:B,1,FALSE)),"",1)&lt;&gt;"","-販売終了-",""),IF(ISERROR(VLOOKUP(B36,'欠品一覧'!B:D,3,FALSE)),"","-欠品中（"&amp;VLOOKUP(B36,'欠品一覧'!B:D,3,FALSE)&amp;"）-"))</f>
      </c>
      <c r="J36" s="61"/>
      <c r="K36" s="62"/>
      <c r="L36" s="20"/>
      <c r="M36" s="42"/>
      <c r="N36" s="42"/>
    </row>
    <row r="37" spans="2:14" s="7" customFormat="1" ht="21" customHeight="1">
      <c r="B37" s="67">
        <v>4562134888924</v>
      </c>
      <c r="C37" s="68" t="s">
        <v>170</v>
      </c>
      <c r="D37" s="68"/>
      <c r="E37" s="63" t="s">
        <v>194</v>
      </c>
      <c r="F37" s="63" t="s">
        <v>58</v>
      </c>
      <c r="G37" s="64">
        <v>7000</v>
      </c>
      <c r="H37" s="59">
        <f>ROUND(ordersheet!$G37*K$9,0)</f>
        <v>7000</v>
      </c>
      <c r="I37" s="60">
        <f>IF(IF(IF(ISERROR(VLOOKUP(B37,'終売一覧'!B:B,1,FALSE)),"",1)&lt;&gt;"","-販売終了-","")&lt;&gt;"",IF(IF(ISERROR(VLOOKUP(B37,'終売一覧'!B:B,1,FALSE)),"",1)&lt;&gt;"","-販売終了-",""),IF(ISERROR(VLOOKUP(B37,'欠品一覧'!B:D,3,FALSE)),"","-欠品中（"&amp;VLOOKUP(B37,'欠品一覧'!B:D,3,FALSE)&amp;"）-"))</f>
      </c>
      <c r="J37" s="65"/>
      <c r="K37" s="66"/>
      <c r="L37" s="20"/>
      <c r="M37" s="42"/>
      <c r="N37" s="42"/>
    </row>
    <row r="38" spans="2:14" s="7" customFormat="1" ht="21" customHeight="1">
      <c r="B38" s="67">
        <v>4562134889815</v>
      </c>
      <c r="C38" s="68" t="s">
        <v>282</v>
      </c>
      <c r="D38" s="68"/>
      <c r="E38" s="63" t="s">
        <v>10</v>
      </c>
      <c r="F38" s="63" t="s">
        <v>252</v>
      </c>
      <c r="G38" s="64">
        <v>27000</v>
      </c>
      <c r="H38" s="59">
        <f>ROUND(ordersheet!$G38*K$9,0)</f>
        <v>27000</v>
      </c>
      <c r="I38" s="60">
        <f>IF(IF(IF(ISERROR(VLOOKUP(B38,'終売一覧'!B:B,1,FALSE)),"",1)&lt;&gt;"","-販売終了-","")&lt;&gt;"",IF(IF(ISERROR(VLOOKUP(B38,'終売一覧'!B:B,1,FALSE)),"",1)&lt;&gt;"","-販売終了-",""),IF(ISERROR(VLOOKUP(B38,'欠品一覧'!B:D,3,FALSE)),"","-欠品中（"&amp;VLOOKUP(B38,'欠品一覧'!B:D,3,FALSE)&amp;"）-"))</f>
      </c>
      <c r="J38" s="65"/>
      <c r="K38" s="66"/>
      <c r="L38" s="20"/>
      <c r="M38" s="42"/>
      <c r="N38" s="42"/>
    </row>
    <row r="39" spans="2:14" s="7" customFormat="1" ht="21" customHeight="1">
      <c r="B39" s="74">
        <v>4562134888122</v>
      </c>
      <c r="C39" s="75" t="s">
        <v>132</v>
      </c>
      <c r="D39" s="75"/>
      <c r="E39" s="63" t="s">
        <v>23</v>
      </c>
      <c r="F39" s="63" t="s">
        <v>122</v>
      </c>
      <c r="G39" s="64">
        <v>25000</v>
      </c>
      <c r="H39" s="59">
        <f>ROUND(ordersheet!$G39*K$9,0)</f>
        <v>25000</v>
      </c>
      <c r="I39" s="60">
        <f>IF(IF(IF(ISERROR(VLOOKUP(B39,'終売一覧'!B:B,1,FALSE)),"",1)&lt;&gt;"","-販売終了-","")&lt;&gt;"",IF(IF(ISERROR(VLOOKUP(B39,'終売一覧'!B:B,1,FALSE)),"",1)&lt;&gt;"","-販売終了-",""),IF(ISERROR(VLOOKUP(B39,'欠品一覧'!B:D,3,FALSE)),"","-欠品中（"&amp;VLOOKUP(B39,'欠品一覧'!B:D,3,FALSE)&amp;"）-"))</f>
      </c>
      <c r="J39" s="65"/>
      <c r="K39" s="66"/>
      <c r="L39" s="20" t="s">
        <v>315</v>
      </c>
      <c r="M39" s="42"/>
      <c r="N39" s="42"/>
    </row>
    <row r="40" spans="2:14" s="7" customFormat="1" ht="21" customHeight="1">
      <c r="B40" s="69">
        <v>4562134888344</v>
      </c>
      <c r="C40" s="70" t="s">
        <v>187</v>
      </c>
      <c r="D40" s="70"/>
      <c r="E40" s="63" t="s">
        <v>10</v>
      </c>
      <c r="F40" s="63" t="s">
        <v>188</v>
      </c>
      <c r="G40" s="64">
        <v>7000</v>
      </c>
      <c r="H40" s="59">
        <f>ROUND(ordersheet!$G40*K$9,0)</f>
        <v>7000</v>
      </c>
      <c r="I40" s="60" t="str">
        <f>IF(IF(IF(ISERROR(VLOOKUP(B40,'終売一覧'!B:B,1,FALSE)),"",1)&lt;&gt;"","-販売終了-","")&lt;&gt;"",IF(IF(ISERROR(VLOOKUP(B40,'終売一覧'!B:B,1,FALSE)),"",1)&lt;&gt;"","-販売終了-",""),IF(ISERROR(VLOOKUP(B40,'欠品一覧'!B:D,3,FALSE)),"","-欠品中（"&amp;VLOOKUP(B40,'欠品一覧'!B:D,3,FALSE)&amp;"）-"))</f>
        <v>-欠品中（長期欠品）-</v>
      </c>
      <c r="J40" s="65"/>
      <c r="K40" s="66"/>
      <c r="L40" s="20"/>
      <c r="M40" s="42"/>
      <c r="N40" s="42"/>
    </row>
    <row r="41" spans="2:14" s="7" customFormat="1" ht="21" customHeight="1">
      <c r="B41" s="67">
        <v>4562134888597</v>
      </c>
      <c r="C41" s="68" t="s">
        <v>189</v>
      </c>
      <c r="D41" s="68"/>
      <c r="E41" s="63" t="s">
        <v>10</v>
      </c>
      <c r="F41" s="63" t="s">
        <v>190</v>
      </c>
      <c r="G41" s="64">
        <v>14000</v>
      </c>
      <c r="H41" s="59">
        <f>ROUND(ordersheet!$G41*K$9,0)</f>
        <v>14000</v>
      </c>
      <c r="I41" s="60" t="str">
        <f>IF(IF(IF(ISERROR(VLOOKUP(B41,'終売一覧'!B:B,1,FALSE)),"",1)&lt;&gt;"","-販売終了-","")&lt;&gt;"",IF(IF(ISERROR(VLOOKUP(B41,'終売一覧'!B:B,1,FALSE)),"",1)&lt;&gt;"","-販売終了-",""),IF(ISERROR(VLOOKUP(B41,'欠品一覧'!B:D,3,FALSE)),"","-欠品中（"&amp;VLOOKUP(B41,'欠品一覧'!B:D,3,FALSE)&amp;"）-"))</f>
        <v>-欠品中（長期欠品）-</v>
      </c>
      <c r="J41" s="65"/>
      <c r="K41" s="66"/>
      <c r="L41" s="20"/>
      <c r="M41" s="42"/>
      <c r="N41" s="42"/>
    </row>
    <row r="42" spans="2:14" s="7" customFormat="1" ht="21" customHeight="1">
      <c r="B42" s="74">
        <v>4562134889099</v>
      </c>
      <c r="C42" s="75" t="s">
        <v>203</v>
      </c>
      <c r="D42" s="75"/>
      <c r="E42" s="63" t="s">
        <v>182</v>
      </c>
      <c r="F42" s="63" t="s">
        <v>181</v>
      </c>
      <c r="G42" s="64">
        <v>18000</v>
      </c>
      <c r="H42" s="71">
        <f>ROUND(ordersheet!$G42*K$9,0)</f>
        <v>18000</v>
      </c>
      <c r="I42" s="72">
        <f>IF(IF(IF(ISERROR(VLOOKUP(B42,'終売一覧'!B:B,1,FALSE)),"",1)&lt;&gt;"","-販売終了-","")&lt;&gt;"",IF(IF(ISERROR(VLOOKUP(B42,'終売一覧'!B:B,1,FALSE)),"",1)&lt;&gt;"","-販売終了-",""),IF(ISERROR(VLOOKUP(B42,'欠品一覧'!B:D,3,FALSE)),"","-欠品中（"&amp;VLOOKUP(B42,'欠品一覧'!B:D,3,FALSE)&amp;"）-"))</f>
      </c>
      <c r="J42" s="65"/>
      <c r="K42" s="66"/>
      <c r="L42" s="20"/>
      <c r="M42" s="42"/>
      <c r="N42" s="42"/>
    </row>
    <row r="43" spans="2:14" s="7" customFormat="1" ht="21" customHeight="1">
      <c r="B43" s="55">
        <v>4562134889723</v>
      </c>
      <c r="C43" s="56" t="s">
        <v>258</v>
      </c>
      <c r="D43" s="56"/>
      <c r="E43" s="57" t="s">
        <v>243</v>
      </c>
      <c r="F43" s="57" t="s">
        <v>238</v>
      </c>
      <c r="G43" s="58">
        <v>1600</v>
      </c>
      <c r="H43" s="59">
        <f>ROUND(ordersheet!$G43*K$9,0)</f>
        <v>1600</v>
      </c>
      <c r="I43" s="60">
        <f>IF(IF(IF(ISERROR(VLOOKUP(B43,'終売一覧'!B:B,1,FALSE)),"",1)&lt;&gt;"","-販売終了-","")&lt;&gt;"",IF(IF(ISERROR(VLOOKUP(B43,'終売一覧'!B:B,1,FALSE)),"",1)&lt;&gt;"","-販売終了-",""),IF(ISERROR(VLOOKUP(B43,'欠品一覧'!B:D,3,FALSE)),"","-欠品中（"&amp;VLOOKUP(B43,'欠品一覧'!B:D,3,FALSE)&amp;"）-"))</f>
      </c>
      <c r="J43" s="61"/>
      <c r="K43" s="62"/>
      <c r="L43" s="20" t="s">
        <v>315</v>
      </c>
      <c r="M43" s="42"/>
      <c r="N43" s="42"/>
    </row>
    <row r="44" spans="2:14" s="7" customFormat="1" ht="21" customHeight="1">
      <c r="B44" s="67">
        <v>4562134889723</v>
      </c>
      <c r="C44" s="68" t="s">
        <v>259</v>
      </c>
      <c r="D44" s="68"/>
      <c r="E44" s="63" t="s">
        <v>281</v>
      </c>
      <c r="F44" s="63" t="s">
        <v>238</v>
      </c>
      <c r="G44" s="64">
        <v>1600</v>
      </c>
      <c r="H44" s="59">
        <f>ROUND(ordersheet!$G44*K$9,0)</f>
        <v>1600</v>
      </c>
      <c r="I44" s="60">
        <f>IF(IF(IF(ISERROR(VLOOKUP(B44,'終売一覧'!B:B,1,FALSE)),"",1)&lt;&gt;"","-販売終了-","")&lt;&gt;"",IF(IF(ISERROR(VLOOKUP(B44,'終売一覧'!B:B,1,FALSE)),"",1)&lt;&gt;"","-販売終了-",""),IF(ISERROR(VLOOKUP(B44,'欠品一覧'!B:D,3,FALSE)),"","-欠品中（"&amp;VLOOKUP(B44,'欠品一覧'!B:D,3,FALSE)&amp;"）-"))</f>
      </c>
      <c r="J44" s="114"/>
      <c r="K44" s="66"/>
      <c r="L44" s="20"/>
      <c r="M44" s="42"/>
      <c r="N44" s="42"/>
    </row>
    <row r="45" spans="2:14" s="7" customFormat="1" ht="21" customHeight="1">
      <c r="B45" s="69">
        <v>4562134887903</v>
      </c>
      <c r="C45" s="70" t="s">
        <v>129</v>
      </c>
      <c r="D45" s="70"/>
      <c r="E45" s="63" t="s">
        <v>10</v>
      </c>
      <c r="F45" s="63" t="s">
        <v>17</v>
      </c>
      <c r="G45" s="64">
        <v>3800</v>
      </c>
      <c r="H45" s="59">
        <f>ROUND(ordersheet!$G45*K$9,0)</f>
        <v>3800</v>
      </c>
      <c r="I45" s="60">
        <f>IF(IF(IF(ISERROR(VLOOKUP(B45,'終売一覧'!B:B,1,FALSE)),"",1)&lt;&gt;"","-販売終了-","")&lt;&gt;"",IF(IF(ISERROR(VLOOKUP(B45,'終売一覧'!B:B,1,FALSE)),"",1)&lt;&gt;"","-販売終了-",""),IF(ISERROR(VLOOKUP(B45,'欠品一覧'!B:D,3,FALSE)),"","-欠品中（"&amp;VLOOKUP(B45,'欠品一覧'!B:D,3,FALSE)&amp;"）-"))</f>
      </c>
      <c r="J45" s="65"/>
      <c r="K45" s="66"/>
      <c r="L45" s="20"/>
      <c r="M45" s="42"/>
      <c r="N45" s="42"/>
    </row>
    <row r="46" spans="2:14" s="7" customFormat="1" ht="21" customHeight="1">
      <c r="B46" s="69">
        <v>4562134889020</v>
      </c>
      <c r="C46" s="70" t="s">
        <v>201</v>
      </c>
      <c r="D46" s="70"/>
      <c r="E46" s="63" t="s">
        <v>160</v>
      </c>
      <c r="F46" s="63" t="s">
        <v>17</v>
      </c>
      <c r="G46" s="64">
        <v>3800</v>
      </c>
      <c r="H46" s="59">
        <f>ROUND(ordersheet!$G46*K$9,0)</f>
        <v>3800</v>
      </c>
      <c r="I46" s="60">
        <f>IF(IF(IF(ISERROR(VLOOKUP(B46,'終売一覧'!B:B,1,FALSE)),"",1)&lt;&gt;"","-販売終了-","")&lt;&gt;"",IF(IF(ISERROR(VLOOKUP(B46,'終売一覧'!B:B,1,FALSE)),"",1)&lt;&gt;"","-販売終了-",""),IF(ISERROR(VLOOKUP(B46,'欠品一覧'!B:D,3,FALSE)),"","-欠品中（"&amp;VLOOKUP(B46,'欠品一覧'!B:D,3,FALSE)&amp;"）-"))</f>
      </c>
      <c r="J46" s="65"/>
      <c r="K46" s="66"/>
      <c r="L46" s="20"/>
      <c r="M46" s="42"/>
      <c r="N46" s="42"/>
    </row>
    <row r="47" spans="2:14" s="7" customFormat="1" ht="21" customHeight="1">
      <c r="B47" s="67">
        <v>4562134889150</v>
      </c>
      <c r="C47" s="68" t="s">
        <v>207</v>
      </c>
      <c r="D47" s="68"/>
      <c r="E47" s="63" t="s">
        <v>95</v>
      </c>
      <c r="F47" s="63" t="s">
        <v>200</v>
      </c>
      <c r="G47" s="64">
        <v>3200</v>
      </c>
      <c r="H47" s="59">
        <f>ROUND(ordersheet!$G47*K$9,0)</f>
        <v>3200</v>
      </c>
      <c r="I47" s="60">
        <f>IF(IF(IF(ISERROR(VLOOKUP(B47,'終売一覧'!B:B,1,FALSE)),"",1)&lt;&gt;"","-販売終了-","")&lt;&gt;"",IF(IF(ISERROR(VLOOKUP(B47,'終売一覧'!B:B,1,FALSE)),"",1)&lt;&gt;"","-販売終了-",""),IF(ISERROR(VLOOKUP(B47,'欠品一覧'!B:D,3,FALSE)),"","-欠品中（"&amp;VLOOKUP(B47,'欠品一覧'!B:D,3,FALSE)&amp;"）-"))</f>
      </c>
      <c r="J47" s="65"/>
      <c r="K47" s="66"/>
      <c r="L47" s="20"/>
      <c r="M47" s="42"/>
      <c r="N47" s="42"/>
    </row>
    <row r="48" spans="2:14" s="7" customFormat="1" ht="21" customHeight="1">
      <c r="B48" s="69">
        <v>4562134889006</v>
      </c>
      <c r="C48" s="70" t="s">
        <v>202</v>
      </c>
      <c r="D48" s="70"/>
      <c r="E48" s="63" t="s">
        <v>123</v>
      </c>
      <c r="F48" s="63" t="s">
        <v>17</v>
      </c>
      <c r="G48" s="64">
        <v>2000</v>
      </c>
      <c r="H48" s="59">
        <f>ROUND(ordersheet!$G48*K$9,0)</f>
        <v>2000</v>
      </c>
      <c r="I48" s="60">
        <f>IF(IF(IF(ISERROR(VLOOKUP(B48,'終売一覧'!B:B,1,FALSE)),"",1)&lt;&gt;"","-販売終了-","")&lt;&gt;"",IF(IF(ISERROR(VLOOKUP(B48,'終売一覧'!B:B,1,FALSE)),"",1)&lt;&gt;"","-販売終了-",""),IF(ISERROR(VLOOKUP(B48,'欠品一覧'!B:D,3,FALSE)),"","-欠品中（"&amp;VLOOKUP(B48,'欠品一覧'!B:D,3,FALSE)&amp;"）-"))</f>
      </c>
      <c r="J48" s="65"/>
      <c r="K48" s="66"/>
      <c r="L48" s="20"/>
      <c r="M48" s="42"/>
      <c r="N48" s="42"/>
    </row>
    <row r="49" spans="2:14" s="7" customFormat="1" ht="21" customHeight="1">
      <c r="B49" s="67">
        <v>4562134889013</v>
      </c>
      <c r="C49" s="68" t="s">
        <v>202</v>
      </c>
      <c r="D49" s="68"/>
      <c r="E49" s="63" t="s">
        <v>160</v>
      </c>
      <c r="F49" s="63" t="s">
        <v>17</v>
      </c>
      <c r="G49" s="64">
        <v>2000</v>
      </c>
      <c r="H49" s="59">
        <f>ROUND(ordersheet!$G49*K$9,0)</f>
        <v>2000</v>
      </c>
      <c r="I49" s="60">
        <f>IF(IF(IF(ISERROR(VLOOKUP(B49,'終売一覧'!B:B,1,FALSE)),"",1)&lt;&gt;"","-販売終了-","")&lt;&gt;"",IF(IF(ISERROR(VLOOKUP(B49,'終売一覧'!B:B,1,FALSE)),"",1)&lt;&gt;"","-販売終了-",""),IF(ISERROR(VLOOKUP(B49,'欠品一覧'!B:D,3,FALSE)),"","-欠品中（"&amp;VLOOKUP(B49,'欠品一覧'!B:D,3,FALSE)&amp;"）-"))</f>
      </c>
      <c r="J49" s="65"/>
      <c r="K49" s="66"/>
      <c r="L49" s="20"/>
      <c r="M49" s="42"/>
      <c r="N49" s="42"/>
    </row>
    <row r="50" spans="2:14" s="7" customFormat="1" ht="21" customHeight="1">
      <c r="B50" s="74">
        <v>4562134887194</v>
      </c>
      <c r="C50" s="75" t="s">
        <v>100</v>
      </c>
      <c r="D50" s="75"/>
      <c r="E50" s="63" t="s">
        <v>10</v>
      </c>
      <c r="F50" s="63" t="s">
        <v>17</v>
      </c>
      <c r="G50" s="64">
        <v>2000</v>
      </c>
      <c r="H50" s="71">
        <f>ROUND(ordersheet!$G50*K$9,0)</f>
        <v>2000</v>
      </c>
      <c r="I50" s="72">
        <f>IF(IF(IF(ISERROR(VLOOKUP(B50,'終売一覧'!B:B,1,FALSE)),"",1)&lt;&gt;"","-販売終了-","")&lt;&gt;"",IF(IF(ISERROR(VLOOKUP(B50,'終売一覧'!B:B,1,FALSE)),"",1)&lt;&gt;"","-販売終了-",""),IF(ISERROR(VLOOKUP(B50,'欠品一覧'!B:D,3,FALSE)),"","-欠品中（"&amp;VLOOKUP(B50,'欠品一覧'!B:D,3,FALSE)&amp;"）-"))</f>
      </c>
      <c r="J50" s="65"/>
      <c r="K50" s="66"/>
      <c r="L50" s="20"/>
      <c r="M50" s="42"/>
      <c r="N50" s="42"/>
    </row>
    <row r="51" spans="2:14" s="7" customFormat="1" ht="21" customHeight="1">
      <c r="B51" s="74">
        <v>4562134886845</v>
      </c>
      <c r="C51" s="75" t="s">
        <v>101</v>
      </c>
      <c r="D51" s="75"/>
      <c r="E51" s="63" t="s">
        <v>10</v>
      </c>
      <c r="F51" s="63" t="s">
        <v>17</v>
      </c>
      <c r="G51" s="64">
        <v>1800</v>
      </c>
      <c r="H51" s="71">
        <f>ROUND(ordersheet!$G51*K$9,0)</f>
        <v>1800</v>
      </c>
      <c r="I51" s="72">
        <f>IF(IF(IF(ISERROR(VLOOKUP(B51,'終売一覧'!B:B,1,FALSE)),"",1)&lt;&gt;"","-販売終了-","")&lt;&gt;"",IF(IF(ISERROR(VLOOKUP(B51,'終売一覧'!B:B,1,FALSE)),"",1)&lt;&gt;"","-販売終了-",""),IF(ISERROR(VLOOKUP(B51,'欠品一覧'!B:D,3,FALSE)),"","-欠品中（"&amp;VLOOKUP(B51,'欠品一覧'!B:D,3,FALSE)&amp;"）-"))</f>
      </c>
      <c r="J51" s="65"/>
      <c r="K51" s="66"/>
      <c r="L51" s="20"/>
      <c r="M51" s="42"/>
      <c r="N51" s="42"/>
    </row>
    <row r="52" spans="2:14" s="7" customFormat="1" ht="21" customHeight="1">
      <c r="B52" s="69">
        <v>4562134887200</v>
      </c>
      <c r="C52" s="70" t="s">
        <v>102</v>
      </c>
      <c r="D52" s="70"/>
      <c r="E52" s="63" t="s">
        <v>103</v>
      </c>
      <c r="F52" s="63" t="s">
        <v>17</v>
      </c>
      <c r="G52" s="64">
        <v>3000</v>
      </c>
      <c r="H52" s="71">
        <f>ROUND(ordersheet!$G52*K$9,0)</f>
        <v>3000</v>
      </c>
      <c r="I52" s="72">
        <f>IF(IF(IF(ISERROR(VLOOKUP(B52,'終売一覧'!B:B,1,FALSE)),"",1)&lt;&gt;"","-販売終了-","")&lt;&gt;"",IF(IF(ISERROR(VLOOKUP(B52,'終売一覧'!B:B,1,FALSE)),"",1)&lt;&gt;"","-販売終了-",""),IF(ISERROR(VLOOKUP(B52,'欠品一覧'!B:D,3,FALSE)),"","-欠品中（"&amp;VLOOKUP(B52,'欠品一覧'!B:D,3,FALSE)&amp;"）-"))</f>
      </c>
      <c r="J52" s="65"/>
      <c r="K52" s="66"/>
      <c r="L52" s="20"/>
      <c r="M52" s="42"/>
      <c r="N52" s="42"/>
    </row>
    <row r="53" spans="2:14" s="7" customFormat="1" ht="21" customHeight="1">
      <c r="B53" s="55">
        <v>4562134887217</v>
      </c>
      <c r="C53" s="56" t="s">
        <v>102</v>
      </c>
      <c r="D53" s="56"/>
      <c r="E53" s="63" t="s">
        <v>99</v>
      </c>
      <c r="F53" s="63" t="s">
        <v>17</v>
      </c>
      <c r="G53" s="58">
        <v>3000</v>
      </c>
      <c r="H53" s="59">
        <f>ROUND(ordersheet!$G53*K$9,0)</f>
        <v>3000</v>
      </c>
      <c r="I53" s="60">
        <f>IF(IF(IF(ISERROR(VLOOKUP(B53,'終売一覧'!B:B,1,FALSE)),"",1)&lt;&gt;"","-販売終了-","")&lt;&gt;"",IF(IF(ISERROR(VLOOKUP(B53,'終売一覧'!B:B,1,FALSE)),"",1)&lt;&gt;"","-販売終了-",""),IF(ISERROR(VLOOKUP(B53,'欠品一覧'!B:D,3,FALSE)),"","-欠品中（"&amp;VLOOKUP(B53,'欠品一覧'!B:D,3,FALSE)&amp;"）-"))</f>
      </c>
      <c r="J53" s="61"/>
      <c r="K53" s="62"/>
      <c r="L53" s="20"/>
      <c r="M53" s="42"/>
      <c r="N53" s="42"/>
    </row>
    <row r="54" spans="2:14" s="7" customFormat="1" ht="21" customHeight="1">
      <c r="B54" s="67">
        <v>4562134887224</v>
      </c>
      <c r="C54" s="68" t="s">
        <v>102</v>
      </c>
      <c r="D54" s="68"/>
      <c r="E54" s="63" t="s">
        <v>104</v>
      </c>
      <c r="F54" s="63" t="s">
        <v>17</v>
      </c>
      <c r="G54" s="58">
        <v>3000</v>
      </c>
      <c r="H54" s="59">
        <f>ROUND(ordersheet!$G54*K$9,0)</f>
        <v>3000</v>
      </c>
      <c r="I54" s="60">
        <f>IF(IF(IF(ISERROR(VLOOKUP(B54,'終売一覧'!B:B,1,FALSE)),"",1)&lt;&gt;"","-販売終了-","")&lt;&gt;"",IF(IF(ISERROR(VLOOKUP(B54,'終売一覧'!B:B,1,FALSE)),"",1)&lt;&gt;"","-販売終了-",""),IF(ISERROR(VLOOKUP(B54,'欠品一覧'!B:D,3,FALSE)),"","-欠品中（"&amp;VLOOKUP(B54,'欠品一覧'!B:D,3,FALSE)&amp;"）-"))</f>
      </c>
      <c r="J54" s="61"/>
      <c r="K54" s="62"/>
      <c r="L54" s="20"/>
      <c r="M54" s="42"/>
      <c r="N54" s="42"/>
    </row>
    <row r="55" spans="1:14" s="7" customFormat="1" ht="21" customHeight="1">
      <c r="A55" s="83"/>
      <c r="B55" s="67">
        <v>4562134884391</v>
      </c>
      <c r="C55" s="68" t="s">
        <v>25</v>
      </c>
      <c r="D55" s="68"/>
      <c r="E55" s="57" t="s">
        <v>19</v>
      </c>
      <c r="F55" s="57" t="s">
        <v>60</v>
      </c>
      <c r="G55" s="58">
        <v>1300</v>
      </c>
      <c r="H55" s="59">
        <f>ROUND(ordersheet!$G55*K$9,0)</f>
        <v>1300</v>
      </c>
      <c r="I55" s="60" t="str">
        <f>IF(IF(IF(ISERROR(VLOOKUP(B55,'終売一覧'!B:B,1,FALSE)),"",1)&lt;&gt;"","-販売終了-","")&lt;&gt;"",IF(IF(ISERROR(VLOOKUP(B55,'終売一覧'!B:B,1,FALSE)),"",1)&lt;&gt;"","-販売終了-",""),IF(ISERROR(VLOOKUP(B55,'欠品一覧'!B:D,3,FALSE)),"","-欠品中（"&amp;VLOOKUP(B55,'欠品一覧'!B:D,3,FALSE)&amp;"）-"))</f>
        <v>-販売終了-</v>
      </c>
      <c r="J55" s="65"/>
      <c r="K55" s="62"/>
      <c r="L55" s="20" t="s">
        <v>315</v>
      </c>
      <c r="M55" s="42"/>
      <c r="N55" s="42"/>
    </row>
    <row r="56" spans="2:14" s="7" customFormat="1" ht="21" customHeight="1">
      <c r="B56" s="69">
        <v>4562134887439</v>
      </c>
      <c r="C56" s="70" t="s">
        <v>105</v>
      </c>
      <c r="D56" s="70"/>
      <c r="E56" s="63" t="s">
        <v>10</v>
      </c>
      <c r="F56" s="63" t="s">
        <v>59</v>
      </c>
      <c r="G56" s="64">
        <v>1500</v>
      </c>
      <c r="H56" s="71">
        <f>ROUND(ordersheet!$G56*K$9,0)</f>
        <v>1500</v>
      </c>
      <c r="I56" s="72">
        <f>IF(IF(IF(ISERROR(VLOOKUP(B56,'終売一覧'!B:B,1,FALSE)),"",1)&lt;&gt;"","-販売終了-","")&lt;&gt;"",IF(IF(ISERROR(VLOOKUP(B56,'終売一覧'!B:B,1,FALSE)),"",1)&lt;&gt;"","-販売終了-",""),IF(ISERROR(VLOOKUP(B56,'欠品一覧'!B:D,3,FALSE)),"","-欠品中（"&amp;VLOOKUP(B56,'欠品一覧'!B:D,3,FALSE)&amp;"）-"))</f>
      </c>
      <c r="J56" s="65"/>
      <c r="K56" s="66"/>
      <c r="L56" s="20"/>
      <c r="M56" s="42"/>
      <c r="N56" s="42"/>
    </row>
    <row r="57" spans="2:14" s="7" customFormat="1" ht="21" customHeight="1">
      <c r="B57" s="67">
        <v>4562134887446</v>
      </c>
      <c r="C57" s="68" t="s">
        <v>105</v>
      </c>
      <c r="D57" s="68"/>
      <c r="E57" s="57" t="s">
        <v>99</v>
      </c>
      <c r="F57" s="57" t="s">
        <v>59</v>
      </c>
      <c r="G57" s="58">
        <v>1500</v>
      </c>
      <c r="H57" s="59">
        <f>ROUND(ordersheet!$G57*K$9,0)</f>
        <v>1500</v>
      </c>
      <c r="I57" s="60">
        <f>IF(IF(IF(ISERROR(VLOOKUP(B57,'終売一覧'!B:B,1,FALSE)),"",1)&lt;&gt;"","-販売終了-","")&lt;&gt;"",IF(IF(ISERROR(VLOOKUP(B57,'終売一覧'!B:B,1,FALSE)),"",1)&lt;&gt;"","-販売終了-",""),IF(ISERROR(VLOOKUP(B57,'欠品一覧'!B:D,3,FALSE)),"","-欠品中（"&amp;VLOOKUP(B57,'欠品一覧'!B:D,3,FALSE)&amp;"）-"))</f>
      </c>
      <c r="J57" s="61"/>
      <c r="K57" s="62"/>
      <c r="L57" s="20"/>
      <c r="M57" s="42"/>
      <c r="N57" s="42"/>
    </row>
    <row r="58" spans="2:14" s="7" customFormat="1" ht="21" customHeight="1">
      <c r="B58" s="69">
        <v>4562134887453</v>
      </c>
      <c r="C58" s="70" t="s">
        <v>106</v>
      </c>
      <c r="D58" s="70"/>
      <c r="E58" s="63" t="s">
        <v>10</v>
      </c>
      <c r="F58" s="63" t="s">
        <v>59</v>
      </c>
      <c r="G58" s="64">
        <v>1500</v>
      </c>
      <c r="H58" s="71">
        <f>ROUND(ordersheet!$G58*K$9,0)</f>
        <v>1500</v>
      </c>
      <c r="I58" s="72" t="str">
        <f>IF(IF(IF(ISERROR(VLOOKUP(B58,'終売一覧'!B:B,1,FALSE)),"",1)&lt;&gt;"","-販売終了-","")&lt;&gt;"",IF(IF(ISERROR(VLOOKUP(B58,'終売一覧'!B:B,1,FALSE)),"",1)&lt;&gt;"","-販売終了-",""),IF(ISERROR(VLOOKUP(B58,'欠品一覧'!B:D,3,FALSE)),"","-欠品中（"&amp;VLOOKUP(B58,'欠品一覧'!B:D,3,FALSE)&amp;"）-"))</f>
        <v>-欠品中（長期欠品）-</v>
      </c>
      <c r="J58" s="65"/>
      <c r="K58" s="66"/>
      <c r="L58" s="20"/>
      <c r="M58" s="42"/>
      <c r="N58" s="42"/>
    </row>
    <row r="59" spans="2:14" s="7" customFormat="1" ht="21" customHeight="1">
      <c r="B59" s="67">
        <v>4562134887460</v>
      </c>
      <c r="C59" s="68" t="s">
        <v>106</v>
      </c>
      <c r="D59" s="68"/>
      <c r="E59" s="57" t="s">
        <v>107</v>
      </c>
      <c r="F59" s="57" t="s">
        <v>59</v>
      </c>
      <c r="G59" s="58">
        <v>1500</v>
      </c>
      <c r="H59" s="59">
        <f>ROUND(ordersheet!$G59*K$9,0)</f>
        <v>1500</v>
      </c>
      <c r="I59" s="60">
        <f>IF(IF(IF(ISERROR(VLOOKUP(B59,'終売一覧'!B:B,1,FALSE)),"",1)&lt;&gt;"","-販売終了-","")&lt;&gt;"",IF(IF(ISERROR(VLOOKUP(B59,'終売一覧'!B:B,1,FALSE)),"",1)&lt;&gt;"","-販売終了-",""),IF(ISERROR(VLOOKUP(B59,'欠品一覧'!B:D,3,FALSE)),"","-欠品中（"&amp;VLOOKUP(B59,'欠品一覧'!B:D,3,FALSE)&amp;"）-"))</f>
      </c>
      <c r="J59" s="61"/>
      <c r="K59" s="62"/>
      <c r="L59" s="20"/>
      <c r="M59" s="42"/>
      <c r="N59" s="42"/>
    </row>
    <row r="60" spans="2:14" s="7" customFormat="1" ht="21" customHeight="1">
      <c r="B60" s="55">
        <v>4562134887606</v>
      </c>
      <c r="C60" s="56" t="s">
        <v>133</v>
      </c>
      <c r="D60" s="56"/>
      <c r="E60" s="57" t="s">
        <v>18</v>
      </c>
      <c r="F60" s="57" t="s">
        <v>59</v>
      </c>
      <c r="G60" s="58">
        <v>1800</v>
      </c>
      <c r="H60" s="59">
        <f>ROUND(ordersheet!$G60*K$9,0)</f>
        <v>1800</v>
      </c>
      <c r="I60" s="60" t="str">
        <f>IF(IF(IF(ISERROR(VLOOKUP(B60,'終売一覧'!B:B,1,FALSE)),"",1)&lt;&gt;"","-販売終了-","")&lt;&gt;"",IF(IF(ISERROR(VLOOKUP(B60,'終売一覧'!B:B,1,FALSE)),"",1)&lt;&gt;"","-販売終了-",""),IF(ISERROR(VLOOKUP(B60,'欠品一覧'!B:D,3,FALSE)),"","-欠品中（"&amp;VLOOKUP(B60,'欠品一覧'!B:D,3,FALSE)&amp;"）-"))</f>
        <v>-欠品中（長期欠品）-</v>
      </c>
      <c r="J60" s="61"/>
      <c r="K60" s="62"/>
      <c r="L60" s="20"/>
      <c r="M60" s="42"/>
      <c r="N60" s="42"/>
    </row>
    <row r="61" spans="2:14" s="7" customFormat="1" ht="21" customHeight="1">
      <c r="B61" s="55">
        <v>4562134887613</v>
      </c>
      <c r="C61" s="56" t="s">
        <v>133</v>
      </c>
      <c r="D61" s="56"/>
      <c r="E61" s="57" t="s">
        <v>18</v>
      </c>
      <c r="F61" s="57" t="s">
        <v>60</v>
      </c>
      <c r="G61" s="58">
        <v>1800</v>
      </c>
      <c r="H61" s="59">
        <f>ROUND(ordersheet!$G61*K$9,0)</f>
        <v>1800</v>
      </c>
      <c r="I61" s="60">
        <f>IF(IF(IF(ISERROR(VLOOKUP(B61,'終売一覧'!B:B,1,FALSE)),"",1)&lt;&gt;"","-販売終了-","")&lt;&gt;"",IF(IF(ISERROR(VLOOKUP(B61,'終売一覧'!B:B,1,FALSE)),"",1)&lt;&gt;"","-販売終了-",""),IF(ISERROR(VLOOKUP(B61,'欠品一覧'!B:D,3,FALSE)),"","-欠品中（"&amp;VLOOKUP(B61,'欠品一覧'!B:D,3,FALSE)&amp;"）-"))</f>
      </c>
      <c r="J61" s="61"/>
      <c r="K61" s="62"/>
      <c r="L61" s="20"/>
      <c r="M61" s="42"/>
      <c r="N61" s="42"/>
    </row>
    <row r="62" spans="1:14" ht="21" customHeight="1">
      <c r="A62" s="7"/>
      <c r="B62" s="69">
        <v>4562134887620</v>
      </c>
      <c r="C62" s="70" t="s">
        <v>130</v>
      </c>
      <c r="D62" s="70"/>
      <c r="E62" s="63" t="s">
        <v>18</v>
      </c>
      <c r="F62" s="63" t="s">
        <v>59</v>
      </c>
      <c r="G62" s="76">
        <v>2000</v>
      </c>
      <c r="H62" s="59">
        <f>ROUND(ordersheet!$G62*K$9,0)</f>
        <v>2000</v>
      </c>
      <c r="I62" s="60">
        <f>IF(IF(IF(ISERROR(VLOOKUP(B62,'終売一覧'!B:B,1,FALSE)),"",1)&lt;&gt;"","-販売終了-","")&lt;&gt;"",IF(IF(ISERROR(VLOOKUP(B62,'終売一覧'!B:B,1,FALSE)),"",1)&lt;&gt;"","-販売終了-",""),IF(ISERROR(VLOOKUP(B62,'欠品一覧'!B:D,3,FALSE)),"","-欠品中（"&amp;VLOOKUP(B62,'欠品一覧'!B:D,3,FALSE)&amp;"）-"))</f>
      </c>
      <c r="J62" s="65"/>
      <c r="K62" s="66"/>
      <c r="L62" s="20"/>
      <c r="M62" s="42"/>
      <c r="N62" s="42"/>
    </row>
    <row r="63" spans="1:14" ht="21" customHeight="1">
      <c r="A63" s="7"/>
      <c r="B63" s="67">
        <v>4562134887637</v>
      </c>
      <c r="C63" s="68" t="s">
        <v>130</v>
      </c>
      <c r="D63" s="68"/>
      <c r="E63" s="63" t="s">
        <v>18</v>
      </c>
      <c r="F63" s="63" t="s">
        <v>60</v>
      </c>
      <c r="G63" s="76">
        <v>2000</v>
      </c>
      <c r="H63" s="59">
        <f>ROUND(ordersheet!$G63*K$9,0)</f>
        <v>2000</v>
      </c>
      <c r="I63" s="60">
        <f>IF(IF(IF(ISERROR(VLOOKUP(B63,'終売一覧'!B:B,1,FALSE)),"",1)&lt;&gt;"","-販売終了-","")&lt;&gt;"",IF(IF(ISERROR(VLOOKUP(B63,'終売一覧'!B:B,1,FALSE)),"",1)&lt;&gt;"","-販売終了-",""),IF(ISERROR(VLOOKUP(B63,'欠品一覧'!B:D,3,FALSE)),"","-欠品中（"&amp;VLOOKUP(B63,'欠品一覧'!B:D,3,FALSE)&amp;"）-"))</f>
      </c>
      <c r="J63" s="65"/>
      <c r="K63" s="66"/>
      <c r="L63" s="20"/>
      <c r="M63" s="42"/>
      <c r="N63" s="42"/>
    </row>
    <row r="64" spans="2:14" s="7" customFormat="1" ht="21" customHeight="1">
      <c r="B64" s="69">
        <v>4562134888078</v>
      </c>
      <c r="C64" s="70" t="s">
        <v>131</v>
      </c>
      <c r="D64" s="70"/>
      <c r="E64" s="63" t="s">
        <v>95</v>
      </c>
      <c r="F64" s="63" t="s">
        <v>20</v>
      </c>
      <c r="G64" s="64">
        <v>3000</v>
      </c>
      <c r="H64" s="71">
        <f>ROUND(ordersheet!$G64*K$9,0)</f>
        <v>3000</v>
      </c>
      <c r="I64" s="72">
        <f>IF(IF(IF(ISERROR(VLOOKUP(B64,'終売一覧'!B:B,1,FALSE)),"",1)&lt;&gt;"","-販売終了-","")&lt;&gt;"",IF(IF(ISERROR(VLOOKUP(B64,'終売一覧'!B:B,1,FALSE)),"",1)&lt;&gt;"","-販売終了-",""),IF(ISERROR(VLOOKUP(B64,'欠品一覧'!B:D,3,FALSE)),"","-欠品中（"&amp;VLOOKUP(B64,'欠品一覧'!B:D,3,FALSE)&amp;"）-"))</f>
      </c>
      <c r="J64" s="65"/>
      <c r="K64" s="66"/>
      <c r="L64" s="20" t="s">
        <v>315</v>
      </c>
      <c r="M64" s="42"/>
      <c r="N64" s="42"/>
    </row>
    <row r="65" spans="2:14" s="7" customFormat="1" ht="21" customHeight="1">
      <c r="B65" s="55">
        <v>4562134887354</v>
      </c>
      <c r="C65" s="56" t="s">
        <v>115</v>
      </c>
      <c r="D65" s="56"/>
      <c r="E65" s="63" t="s">
        <v>18</v>
      </c>
      <c r="F65" s="63" t="s">
        <v>20</v>
      </c>
      <c r="G65" s="64">
        <v>3000</v>
      </c>
      <c r="H65" s="71">
        <f>ROUND(ordersheet!$G65*K$9,0)</f>
        <v>3000</v>
      </c>
      <c r="I65" s="72">
        <f>IF(IF(IF(ISERROR(VLOOKUP(B65,'終売一覧'!B:B,1,FALSE)),"",1)&lt;&gt;"","-販売終了-","")&lt;&gt;"",IF(IF(ISERROR(VLOOKUP(B65,'終売一覧'!B:B,1,FALSE)),"",1)&lt;&gt;"","-販売終了-",""),IF(ISERROR(VLOOKUP(B65,'欠品一覧'!B:D,3,FALSE)),"","-欠品中（"&amp;VLOOKUP(B65,'欠品一覧'!B:D,3,FALSE)&amp;"）-"))</f>
      </c>
      <c r="J65" s="65"/>
      <c r="K65" s="66"/>
      <c r="L65" s="20"/>
      <c r="M65" s="42"/>
      <c r="N65" s="42"/>
    </row>
    <row r="66" spans="2:14" s="7" customFormat="1" ht="21" customHeight="1">
      <c r="B66" s="67">
        <v>4562134887361</v>
      </c>
      <c r="C66" s="68" t="s">
        <v>115</v>
      </c>
      <c r="D66" s="68"/>
      <c r="E66" s="63" t="s">
        <v>18</v>
      </c>
      <c r="F66" s="63" t="s">
        <v>21</v>
      </c>
      <c r="G66" s="64">
        <v>3000</v>
      </c>
      <c r="H66" s="71">
        <f>ROUND(ordersheet!$G66*K$9,0)</f>
        <v>3000</v>
      </c>
      <c r="I66" s="72">
        <f>IF(IF(IF(ISERROR(VLOOKUP(B66,'終売一覧'!B:B,1,FALSE)),"",1)&lt;&gt;"","-販売終了-","")&lt;&gt;"",IF(IF(ISERROR(VLOOKUP(B66,'終売一覧'!B:B,1,FALSE)),"",1)&lt;&gt;"","-販売終了-",""),IF(ISERROR(VLOOKUP(B66,'欠品一覧'!B:D,3,FALSE)),"","-欠品中（"&amp;VLOOKUP(B66,'欠品一覧'!B:D,3,FALSE)&amp;"）-"))</f>
      </c>
      <c r="J66" s="65"/>
      <c r="K66" s="66"/>
      <c r="L66" s="20"/>
      <c r="M66" s="42"/>
      <c r="N66" s="42"/>
    </row>
    <row r="67" spans="2:14" s="7" customFormat="1" ht="21" customHeight="1">
      <c r="B67" s="55">
        <v>4562134887392</v>
      </c>
      <c r="C67" s="56" t="s">
        <v>116</v>
      </c>
      <c r="D67" s="56"/>
      <c r="E67" s="63" t="s">
        <v>18</v>
      </c>
      <c r="F67" s="63" t="s">
        <v>20</v>
      </c>
      <c r="G67" s="64">
        <v>3000</v>
      </c>
      <c r="H67" s="71">
        <f>ROUND(ordersheet!$G67*K$9,0)</f>
        <v>3000</v>
      </c>
      <c r="I67" s="72">
        <f>IF(IF(IF(ISERROR(VLOOKUP(B67,'終売一覧'!B:B,1,FALSE)),"",1)&lt;&gt;"","-販売終了-","")&lt;&gt;"",IF(IF(ISERROR(VLOOKUP(B67,'終売一覧'!B:B,1,FALSE)),"",1)&lt;&gt;"","-販売終了-",""),IF(ISERROR(VLOOKUP(B67,'欠品一覧'!B:D,3,FALSE)),"","-欠品中（"&amp;VLOOKUP(B67,'欠品一覧'!B:D,3,FALSE)&amp;"）-"))</f>
      </c>
      <c r="J67" s="65"/>
      <c r="K67" s="66"/>
      <c r="L67" s="20"/>
      <c r="M67" s="42"/>
      <c r="N67" s="42"/>
    </row>
    <row r="68" spans="2:14" s="7" customFormat="1" ht="21" customHeight="1">
      <c r="B68" s="67">
        <v>4562134887408</v>
      </c>
      <c r="C68" s="68" t="s">
        <v>116</v>
      </c>
      <c r="D68" s="68"/>
      <c r="E68" s="63" t="s">
        <v>18</v>
      </c>
      <c r="F68" s="63" t="s">
        <v>21</v>
      </c>
      <c r="G68" s="64">
        <v>3000</v>
      </c>
      <c r="H68" s="71">
        <f>ROUND(ordersheet!$G68*K$9,0)</f>
        <v>3000</v>
      </c>
      <c r="I68" s="72">
        <f>IF(IF(IF(ISERROR(VLOOKUP(B68,'終売一覧'!B:B,1,FALSE)),"",1)&lt;&gt;"","-販売終了-","")&lt;&gt;"",IF(IF(ISERROR(VLOOKUP(B68,'終売一覧'!B:B,1,FALSE)),"",1)&lt;&gt;"","-販売終了-",""),IF(ISERROR(VLOOKUP(B68,'欠品一覧'!B:D,3,FALSE)),"","-欠品中（"&amp;VLOOKUP(B68,'欠品一覧'!B:D,3,FALSE)&amp;"）-"))</f>
      </c>
      <c r="J68" s="65"/>
      <c r="K68" s="66"/>
      <c r="L68" s="20"/>
      <c r="M68" s="42"/>
      <c r="N68" s="42"/>
    </row>
    <row r="69" spans="2:14" s="7" customFormat="1" ht="21" customHeight="1">
      <c r="B69" s="55">
        <v>4562134882496</v>
      </c>
      <c r="C69" s="56" t="s">
        <v>26</v>
      </c>
      <c r="D69" s="56"/>
      <c r="E69" s="57" t="s">
        <v>10</v>
      </c>
      <c r="F69" s="57" t="s">
        <v>195</v>
      </c>
      <c r="G69" s="58">
        <v>600</v>
      </c>
      <c r="H69" s="59">
        <f>ROUND(ordersheet!$G69*K$9,0)</f>
        <v>600</v>
      </c>
      <c r="I69" s="60">
        <f>IF(IF(IF(ISERROR(VLOOKUP(B69,'終売一覧'!B:B,1,FALSE)),"",1)&lt;&gt;"","-販売終了-","")&lt;&gt;"",IF(IF(ISERROR(VLOOKUP(B69,'終売一覧'!B:B,1,FALSE)),"",1)&lt;&gt;"","-販売終了-",""),IF(ISERROR(VLOOKUP(B69,'欠品一覧'!B:D,3,FALSE)),"","-欠品中（"&amp;VLOOKUP(B69,'欠品一覧'!B:D,3,FALSE)&amp;"）-"))</f>
      </c>
      <c r="J69" s="61"/>
      <c r="K69" s="62"/>
      <c r="L69" s="20"/>
      <c r="M69" s="42"/>
      <c r="N69" s="42"/>
    </row>
    <row r="70" spans="2:14" s="7" customFormat="1" ht="21" customHeight="1">
      <c r="B70" s="55">
        <v>4562134882502</v>
      </c>
      <c r="C70" s="56" t="s">
        <v>27</v>
      </c>
      <c r="D70" s="56"/>
      <c r="E70" s="63" t="s">
        <v>10</v>
      </c>
      <c r="F70" s="63" t="s">
        <v>196</v>
      </c>
      <c r="G70" s="64">
        <v>400</v>
      </c>
      <c r="H70" s="59">
        <f>ROUND(ordersheet!$G70*K$9,0)</f>
        <v>400</v>
      </c>
      <c r="I70" s="60">
        <f>IF(IF(IF(ISERROR(VLOOKUP(B70,'終売一覧'!B:B,1,FALSE)),"",1)&lt;&gt;"","-販売終了-","")&lt;&gt;"",IF(IF(ISERROR(VLOOKUP(B70,'終売一覧'!B:B,1,FALSE)),"",1)&lt;&gt;"","-販売終了-",""),IF(ISERROR(VLOOKUP(B70,'欠品一覧'!B:D,3,FALSE)),"","-欠品中（"&amp;VLOOKUP(B70,'欠品一覧'!B:D,3,FALSE)&amp;"）-"))</f>
      </c>
      <c r="J70" s="65"/>
      <c r="K70" s="66"/>
      <c r="L70" s="20"/>
      <c r="M70" s="42"/>
      <c r="N70" s="42"/>
    </row>
    <row r="71" spans="2:14" s="7" customFormat="1" ht="21" customHeight="1">
      <c r="B71" s="55">
        <v>4562134882519</v>
      </c>
      <c r="C71" s="56" t="s">
        <v>28</v>
      </c>
      <c r="D71" s="56"/>
      <c r="E71" s="63" t="s">
        <v>10</v>
      </c>
      <c r="F71" s="63" t="s">
        <v>61</v>
      </c>
      <c r="G71" s="64">
        <v>800</v>
      </c>
      <c r="H71" s="59">
        <f>ROUND(ordersheet!$G71*K$9,0)</f>
        <v>800</v>
      </c>
      <c r="I71" s="60">
        <f>IF(IF(IF(ISERROR(VLOOKUP(B71,'終売一覧'!B:B,1,FALSE)),"",1)&lt;&gt;"","-販売終了-","")&lt;&gt;"",IF(IF(ISERROR(VLOOKUP(B71,'終売一覧'!B:B,1,FALSE)),"",1)&lt;&gt;"","-販売終了-",""),IF(ISERROR(VLOOKUP(B71,'欠品一覧'!B:D,3,FALSE)),"","-欠品中（"&amp;VLOOKUP(B71,'欠品一覧'!B:D,3,FALSE)&amp;"）-"))</f>
      </c>
      <c r="J71" s="65"/>
      <c r="K71" s="66"/>
      <c r="L71" s="20"/>
      <c r="M71" s="42"/>
      <c r="N71" s="42"/>
    </row>
    <row r="72" spans="2:14" s="7" customFormat="1" ht="21" customHeight="1">
      <c r="B72" s="55">
        <v>4562134882526</v>
      </c>
      <c r="C72" s="56" t="s">
        <v>29</v>
      </c>
      <c r="D72" s="56"/>
      <c r="E72" s="63" t="s">
        <v>10</v>
      </c>
      <c r="F72" s="63" t="s">
        <v>62</v>
      </c>
      <c r="G72" s="64">
        <v>1000</v>
      </c>
      <c r="H72" s="59">
        <f>ROUND(ordersheet!$G72*K$9,0)</f>
        <v>1000</v>
      </c>
      <c r="I72" s="60">
        <f>IF(IF(IF(ISERROR(VLOOKUP(B72,'終売一覧'!B:B,1,FALSE)),"",1)&lt;&gt;"","-販売終了-","")&lt;&gt;"",IF(IF(ISERROR(VLOOKUP(B72,'終売一覧'!B:B,1,FALSE)),"",1)&lt;&gt;"","-販売終了-",""),IF(ISERROR(VLOOKUP(B72,'欠品一覧'!B:D,3,FALSE)),"","-欠品中（"&amp;VLOOKUP(B72,'欠品一覧'!B:D,3,FALSE)&amp;"）-"))</f>
      </c>
      <c r="J72" s="65"/>
      <c r="K72" s="66"/>
      <c r="L72" s="20"/>
      <c r="M72" s="42"/>
      <c r="N72" s="42"/>
    </row>
    <row r="73" spans="2:14" s="7" customFormat="1" ht="21" customHeight="1">
      <c r="B73" s="55">
        <v>4562134883141</v>
      </c>
      <c r="C73" s="56" t="s">
        <v>197</v>
      </c>
      <c r="D73" s="56"/>
      <c r="E73" s="63" t="s">
        <v>30</v>
      </c>
      <c r="F73" s="63"/>
      <c r="G73" s="64">
        <v>1300</v>
      </c>
      <c r="H73" s="59">
        <f>ROUND(ordersheet!$G73*K$9,0)</f>
        <v>1300</v>
      </c>
      <c r="I73" s="60">
        <f>IF(IF(IF(ISERROR(VLOOKUP(B73,'終売一覧'!B:B,1,FALSE)),"",1)&lt;&gt;"","-販売終了-","")&lt;&gt;"",IF(IF(ISERROR(VLOOKUP(B73,'終売一覧'!B:B,1,FALSE)),"",1)&lt;&gt;"","-販売終了-",""),IF(ISERROR(VLOOKUP(B73,'欠品一覧'!B:D,3,FALSE)),"","-欠品中（"&amp;VLOOKUP(B73,'欠品一覧'!B:D,3,FALSE)&amp;"）-"))</f>
      </c>
      <c r="J73" s="65"/>
      <c r="K73" s="66"/>
      <c r="L73" s="20"/>
      <c r="M73" s="42"/>
      <c r="N73" s="42"/>
    </row>
    <row r="74" spans="2:14" s="7" customFormat="1" ht="21" customHeight="1">
      <c r="B74" s="67">
        <v>4562134882748</v>
      </c>
      <c r="C74" s="68" t="s">
        <v>31</v>
      </c>
      <c r="D74" s="68"/>
      <c r="E74" s="63" t="s">
        <v>10</v>
      </c>
      <c r="F74" s="63" t="s">
        <v>75</v>
      </c>
      <c r="G74" s="64">
        <v>1650</v>
      </c>
      <c r="H74" s="59">
        <f>ROUND(ordersheet!$G74*K$9,0)</f>
        <v>1650</v>
      </c>
      <c r="I74" s="60">
        <f>IF(IF(IF(ISERROR(VLOOKUP(B74,'終売一覧'!B:B,1,FALSE)),"",1)&lt;&gt;"","-販売終了-","")&lt;&gt;"",IF(IF(ISERROR(VLOOKUP(B74,'終売一覧'!B:B,1,FALSE)),"",1)&lt;&gt;"","-販売終了-",""),IF(ISERROR(VLOOKUP(B74,'欠品一覧'!B:D,3,FALSE)),"","-欠品中（"&amp;VLOOKUP(B74,'欠品一覧'!B:D,3,FALSE)&amp;"）-"))</f>
      </c>
      <c r="J74" s="65"/>
      <c r="K74" s="66"/>
      <c r="L74" s="20"/>
      <c r="M74" s="42"/>
      <c r="N74" s="42"/>
    </row>
    <row r="75" spans="2:14" s="7" customFormat="1" ht="21" customHeight="1">
      <c r="B75" s="67">
        <v>4562134889594</v>
      </c>
      <c r="C75" s="68" t="s">
        <v>216</v>
      </c>
      <c r="D75" s="68"/>
      <c r="E75" s="63" t="s">
        <v>179</v>
      </c>
      <c r="F75" s="63" t="s">
        <v>17</v>
      </c>
      <c r="G75" s="64">
        <v>18000</v>
      </c>
      <c r="H75" s="59">
        <f>ROUND(ordersheet!$G75*K$9,0)</f>
        <v>18000</v>
      </c>
      <c r="I75" s="60">
        <f>IF(IF(IF(ISERROR(VLOOKUP(B75,'終売一覧'!B:B,1,FALSE)),"",1)&lt;&gt;"","-販売終了-","")&lt;&gt;"",IF(IF(ISERROR(VLOOKUP(B75,'終売一覧'!B:B,1,FALSE)),"",1)&lt;&gt;"","-販売終了-",""),IF(ISERROR(VLOOKUP(B75,'欠品一覧'!B:D,3,FALSE)),"","-欠品中（"&amp;VLOOKUP(B75,'欠品一覧'!B:D,3,FALSE)&amp;"）-"))</f>
      </c>
      <c r="J75" s="65"/>
      <c r="K75" s="66"/>
      <c r="L75" s="20"/>
      <c r="M75" s="42"/>
      <c r="N75" s="42"/>
    </row>
    <row r="76" spans="2:14" s="7" customFormat="1" ht="21" customHeight="1">
      <c r="B76" s="67">
        <v>4562134889600</v>
      </c>
      <c r="C76" s="68" t="s">
        <v>217</v>
      </c>
      <c r="D76" s="68"/>
      <c r="E76" s="57" t="s">
        <v>179</v>
      </c>
      <c r="F76" s="57" t="s">
        <v>17</v>
      </c>
      <c r="G76" s="58">
        <v>15000</v>
      </c>
      <c r="H76" s="59">
        <f>ROUND(ordersheet!$G76*K$9,0)</f>
        <v>15000</v>
      </c>
      <c r="I76" s="60">
        <f>IF(IF(IF(ISERROR(VLOOKUP(B76,'終売一覧'!B:B,1,FALSE)),"",1)&lt;&gt;"","-販売終了-","")&lt;&gt;"",IF(IF(ISERROR(VLOOKUP(B76,'終売一覧'!B:B,1,FALSE)),"",1)&lt;&gt;"","-販売終了-",""),IF(ISERROR(VLOOKUP(B76,'欠品一覧'!B:D,3,FALSE)),"","-欠品中（"&amp;VLOOKUP(B76,'欠品一覧'!B:D,3,FALSE)&amp;"）-"))</f>
      </c>
      <c r="J76" s="65"/>
      <c r="K76" s="66"/>
      <c r="L76" s="20"/>
      <c r="M76" s="42"/>
      <c r="N76" s="42"/>
    </row>
    <row r="77" spans="2:14" s="7" customFormat="1" ht="21" customHeight="1">
      <c r="B77" s="55">
        <v>4562134889648</v>
      </c>
      <c r="C77" s="56" t="s">
        <v>218</v>
      </c>
      <c r="D77" s="56"/>
      <c r="E77" s="57" t="s">
        <v>179</v>
      </c>
      <c r="F77" s="57" t="s">
        <v>59</v>
      </c>
      <c r="G77" s="58">
        <v>3500</v>
      </c>
      <c r="H77" s="59">
        <f>ROUND(ordersheet!$G77*K$9,0)</f>
        <v>3500</v>
      </c>
      <c r="I77" s="60" t="str">
        <f>IF(IF(IF(ISERROR(VLOOKUP(B77,'終売一覧'!B:B,1,FALSE)),"",1)&lt;&gt;"","-販売終了-","")&lt;&gt;"",IF(IF(ISERROR(VLOOKUP(B77,'終売一覧'!B:B,1,FALSE)),"",1)&lt;&gt;"","-販売終了-",""),IF(ISERROR(VLOOKUP(B77,'欠品一覧'!B:D,3,FALSE)),"","-欠品中（"&amp;VLOOKUP(B77,'欠品一覧'!B:D,3,FALSE)&amp;"）-"))</f>
        <v>-欠品中（秋頃予定）-</v>
      </c>
      <c r="J77" s="87"/>
      <c r="K77" s="66"/>
      <c r="L77" s="20"/>
      <c r="M77" s="42"/>
      <c r="N77" s="42"/>
    </row>
    <row r="78" spans="2:14" s="7" customFormat="1" ht="21" customHeight="1">
      <c r="B78" s="67">
        <v>4562134889655</v>
      </c>
      <c r="C78" s="68" t="s">
        <v>218</v>
      </c>
      <c r="D78" s="68"/>
      <c r="E78" s="63" t="s">
        <v>179</v>
      </c>
      <c r="F78" s="63" t="s">
        <v>60</v>
      </c>
      <c r="G78" s="64">
        <v>3500</v>
      </c>
      <c r="H78" s="59">
        <f>ROUND(ordersheet!$G78*K$9,0)</f>
        <v>3500</v>
      </c>
      <c r="I78" s="60" t="str">
        <f>IF(IF(IF(ISERROR(VLOOKUP(B78,'終売一覧'!B:B,1,FALSE)),"",1)&lt;&gt;"","-販売終了-","")&lt;&gt;"",IF(IF(ISERROR(VLOOKUP(B78,'終売一覧'!B:B,1,FALSE)),"",1)&lt;&gt;"","-販売終了-",""),IF(ISERROR(VLOOKUP(B78,'欠品一覧'!B:D,3,FALSE)),"","-欠品中（"&amp;VLOOKUP(B78,'欠品一覧'!B:D,3,FALSE)&amp;"）-"))</f>
        <v>-欠品中（秋頃予定）-</v>
      </c>
      <c r="J78" s="87"/>
      <c r="K78" s="66"/>
      <c r="L78" s="20"/>
      <c r="M78" s="42"/>
      <c r="N78" s="42"/>
    </row>
    <row r="79" spans="2:14" s="7" customFormat="1" ht="21" customHeight="1">
      <c r="B79" s="67">
        <v>4562134889631</v>
      </c>
      <c r="C79" s="68" t="s">
        <v>219</v>
      </c>
      <c r="D79" s="68"/>
      <c r="E79" s="57" t="s">
        <v>179</v>
      </c>
      <c r="F79" s="57" t="s">
        <v>59</v>
      </c>
      <c r="G79" s="58">
        <v>2500</v>
      </c>
      <c r="H79" s="59">
        <f>ROUND(ordersheet!$G79*K$9,0)</f>
        <v>2500</v>
      </c>
      <c r="I79" s="60" t="str">
        <f>IF(IF(IF(ISERROR(VLOOKUP(B79,'終売一覧'!B:B,1,FALSE)),"",1)&lt;&gt;"","-販売終了-","")&lt;&gt;"",IF(IF(ISERROR(VLOOKUP(B79,'終売一覧'!B:B,1,FALSE)),"",1)&lt;&gt;"","-販売終了-",""),IF(ISERROR(VLOOKUP(B79,'欠品一覧'!B:D,3,FALSE)),"","-欠品中（"&amp;VLOOKUP(B79,'欠品一覧'!B:D,3,FALSE)&amp;"）-"))</f>
        <v>-欠品中（秋頃予定）-</v>
      </c>
      <c r="J79" s="65"/>
      <c r="K79" s="66"/>
      <c r="L79" s="20"/>
      <c r="M79" s="42"/>
      <c r="N79" s="42"/>
    </row>
    <row r="80" spans="2:14" s="7" customFormat="1" ht="21" customHeight="1">
      <c r="B80" s="67">
        <v>4562134889624</v>
      </c>
      <c r="C80" s="68" t="s">
        <v>220</v>
      </c>
      <c r="D80" s="68"/>
      <c r="E80" s="57" t="s">
        <v>179</v>
      </c>
      <c r="F80" s="57" t="s">
        <v>17</v>
      </c>
      <c r="G80" s="58">
        <v>3000</v>
      </c>
      <c r="H80" s="59">
        <f>ROUND(ordersheet!$G80*K$9,0)</f>
        <v>3000</v>
      </c>
      <c r="I80" s="60">
        <f>IF(IF(IF(ISERROR(VLOOKUP(B80,'終売一覧'!B:B,1,FALSE)),"",1)&lt;&gt;"","-販売終了-","")&lt;&gt;"",IF(IF(ISERROR(VLOOKUP(B80,'終売一覧'!B:B,1,FALSE)),"",1)&lt;&gt;"","-販売終了-",""),IF(ISERROR(VLOOKUP(B80,'欠品一覧'!B:D,3,FALSE)),"","-欠品中（"&amp;VLOOKUP(B80,'欠品一覧'!B:D,3,FALSE)&amp;"）-"))</f>
      </c>
      <c r="J80" s="87"/>
      <c r="K80" s="66"/>
      <c r="L80" s="20"/>
      <c r="M80" s="42"/>
      <c r="N80" s="42"/>
    </row>
    <row r="81" spans="2:14" s="7" customFormat="1" ht="21" customHeight="1">
      <c r="B81" s="67">
        <v>4562134889617</v>
      </c>
      <c r="C81" s="68" t="s">
        <v>221</v>
      </c>
      <c r="D81" s="68"/>
      <c r="E81" s="57" t="s">
        <v>179</v>
      </c>
      <c r="F81" s="57" t="s">
        <v>17</v>
      </c>
      <c r="G81" s="58">
        <v>4500</v>
      </c>
      <c r="H81" s="59">
        <f>ROUND(ordersheet!$G81*K$9,0)</f>
        <v>4500</v>
      </c>
      <c r="I81" s="60">
        <f>IF(IF(IF(ISERROR(VLOOKUP(B81,'終売一覧'!B:B,1,FALSE)),"",1)&lt;&gt;"","-販売終了-","")&lt;&gt;"",IF(IF(ISERROR(VLOOKUP(B81,'終売一覧'!B:B,1,FALSE)),"",1)&lt;&gt;"","-販売終了-",""),IF(ISERROR(VLOOKUP(B81,'欠品一覧'!B:D,3,FALSE)),"","-欠品中（"&amp;VLOOKUP(B81,'欠品一覧'!B:D,3,FALSE)&amp;"）-"))</f>
      </c>
      <c r="J81" s="65"/>
      <c r="K81" s="66"/>
      <c r="L81" s="20" t="s">
        <v>315</v>
      </c>
      <c r="M81" s="42"/>
      <c r="N81" s="42"/>
    </row>
    <row r="82" spans="2:14" s="7" customFormat="1" ht="21" customHeight="1">
      <c r="B82" s="74">
        <v>4562134888627</v>
      </c>
      <c r="C82" s="75" t="s">
        <v>148</v>
      </c>
      <c r="D82" s="75"/>
      <c r="E82" s="63" t="s">
        <v>144</v>
      </c>
      <c r="F82" s="63" t="s">
        <v>32</v>
      </c>
      <c r="G82" s="64">
        <v>9000</v>
      </c>
      <c r="H82" s="71">
        <f>ROUND(ordersheet!$G82*K$9,0)</f>
        <v>9000</v>
      </c>
      <c r="I82" s="72">
        <f>IF(IF(IF(ISERROR(VLOOKUP(B82,'終売一覧'!B:B,1,FALSE)),"",1)&lt;&gt;"","-販売終了-","")&lt;&gt;"",IF(IF(ISERROR(VLOOKUP(B82,'終売一覧'!B:B,1,FALSE)),"",1)&lt;&gt;"","-販売終了-",""),IF(ISERROR(VLOOKUP(B82,'欠品一覧'!B:D,3,FALSE)),"","-欠品中（"&amp;VLOOKUP(B82,'欠品一覧'!B:D,3,FALSE)&amp;"）-"))</f>
      </c>
      <c r="J82" s="65"/>
      <c r="K82" s="66"/>
      <c r="L82" s="20" t="s">
        <v>199</v>
      </c>
      <c r="M82" s="42"/>
      <c r="N82" s="42"/>
    </row>
    <row r="83" spans="2:14" s="7" customFormat="1" ht="21" customHeight="1">
      <c r="B83" s="55">
        <v>4562134888856</v>
      </c>
      <c r="C83" s="56" t="s">
        <v>186</v>
      </c>
      <c r="D83" s="56"/>
      <c r="E83" s="57" t="s">
        <v>164</v>
      </c>
      <c r="F83" s="57" t="s">
        <v>32</v>
      </c>
      <c r="G83" s="58">
        <v>12000</v>
      </c>
      <c r="H83" s="59">
        <f>ROUND(ordersheet!$G83*K$9,0)</f>
        <v>12000</v>
      </c>
      <c r="I83" s="60" t="str">
        <f>IF(IF(IF(ISERROR(VLOOKUP(B83,'終売一覧'!B:B,1,FALSE)),"",1)&lt;&gt;"","-販売終了-","")&lt;&gt;"",IF(IF(ISERROR(VLOOKUP(B83,'終売一覧'!B:B,1,FALSE)),"",1)&lt;&gt;"","-販売終了-",""),IF(ISERROR(VLOOKUP(B83,'欠品一覧'!B:D,3,FALSE)),"","-欠品中（"&amp;VLOOKUP(B83,'欠品一覧'!B:D,3,FALSE)&amp;"）-"))</f>
        <v>-欠品中（秋頃予定）-</v>
      </c>
      <c r="J83" s="61"/>
      <c r="K83" s="62"/>
      <c r="L83" s="20"/>
      <c r="M83" s="42"/>
      <c r="N83" s="42"/>
    </row>
    <row r="84" spans="2:14" s="7" customFormat="1" ht="21" customHeight="1">
      <c r="B84" s="67">
        <v>4562134888436</v>
      </c>
      <c r="C84" s="68" t="s">
        <v>127</v>
      </c>
      <c r="D84" s="68"/>
      <c r="E84" s="63" t="s">
        <v>166</v>
      </c>
      <c r="F84" s="63" t="s">
        <v>32</v>
      </c>
      <c r="G84" s="64">
        <v>12000</v>
      </c>
      <c r="H84" s="71">
        <f>ROUND(ordersheet!$G84*K$9,0)</f>
        <v>12000</v>
      </c>
      <c r="I84" s="72">
        <f>IF(IF(IF(ISERROR(VLOOKUP(B84,'終売一覧'!B:B,1,FALSE)),"",1)&lt;&gt;"","-販売終了-","")&lt;&gt;"",IF(IF(ISERROR(VLOOKUP(B84,'終売一覧'!B:B,1,FALSE)),"",1)&lt;&gt;"","-販売終了-",""),IF(ISERROR(VLOOKUP(B84,'欠品一覧'!B:D,3,FALSE)),"","-欠品中（"&amp;VLOOKUP(B84,'欠品一覧'!B:D,3,FALSE)&amp;"）-"))</f>
      </c>
      <c r="J84" s="65"/>
      <c r="K84" s="66"/>
      <c r="L84" s="20"/>
      <c r="M84" s="42"/>
      <c r="N84" s="42"/>
    </row>
    <row r="85" spans="2:14" s="7" customFormat="1" ht="21" customHeight="1">
      <c r="B85" s="55">
        <v>4562134888900</v>
      </c>
      <c r="C85" s="56" t="s">
        <v>89</v>
      </c>
      <c r="D85" s="56"/>
      <c r="E85" s="63" t="s">
        <v>165</v>
      </c>
      <c r="F85" s="63" t="s">
        <v>17</v>
      </c>
      <c r="G85" s="64">
        <v>2500</v>
      </c>
      <c r="H85" s="59">
        <f>ROUND(ordersheet!$G85*K$9,0)</f>
        <v>2500</v>
      </c>
      <c r="I85" s="60">
        <f>IF(IF(IF(ISERROR(VLOOKUP(B85,'終売一覧'!B:B,1,FALSE)),"",1)&lt;&gt;"","-販売終了-","")&lt;&gt;"",IF(IF(ISERROR(VLOOKUP(B85,'終売一覧'!B:B,1,FALSE)),"",1)&lt;&gt;"","-販売終了-",""),IF(ISERROR(VLOOKUP(B85,'欠品一覧'!B:D,3,FALSE)),"","-欠品中（"&amp;VLOOKUP(B85,'欠品一覧'!B:D,3,FALSE)&amp;"）-"))</f>
      </c>
      <c r="J85" s="65"/>
      <c r="K85" s="66"/>
      <c r="L85" s="20" t="s">
        <v>315</v>
      </c>
      <c r="M85" s="42"/>
      <c r="N85" s="42"/>
    </row>
    <row r="86" spans="2:14" s="7" customFormat="1" ht="21" customHeight="1">
      <c r="B86" s="67">
        <v>4562134888450</v>
      </c>
      <c r="C86" s="68" t="s">
        <v>89</v>
      </c>
      <c r="D86" s="68"/>
      <c r="E86" s="63" t="s">
        <v>167</v>
      </c>
      <c r="F86" s="63" t="s">
        <v>17</v>
      </c>
      <c r="G86" s="64">
        <v>2500</v>
      </c>
      <c r="H86" s="59">
        <f>ROUND(ordersheet!$G86*K$9,0)</f>
        <v>2500</v>
      </c>
      <c r="I86" s="60">
        <f>IF(IF(IF(ISERROR(VLOOKUP(B86,'終売一覧'!B:B,1,FALSE)),"",1)&lt;&gt;"","-販売終了-","")&lt;&gt;"",IF(IF(ISERROR(VLOOKUP(B86,'終売一覧'!B:B,1,FALSE)),"",1)&lt;&gt;"","-販売終了-",""),IF(ISERROR(VLOOKUP(B86,'欠品一覧'!B:D,3,FALSE)),"","-欠品中（"&amp;VLOOKUP(B86,'欠品一覧'!B:D,3,FALSE)&amp;"）-"))</f>
      </c>
      <c r="J86" s="65"/>
      <c r="K86" s="66"/>
      <c r="L86" s="20" t="s">
        <v>315</v>
      </c>
      <c r="M86" s="42"/>
      <c r="N86" s="42"/>
    </row>
    <row r="87" spans="2:14" s="7" customFormat="1" ht="21" customHeight="1">
      <c r="B87" s="74">
        <v>4562134889143</v>
      </c>
      <c r="C87" s="75" t="s">
        <v>208</v>
      </c>
      <c r="D87" s="75"/>
      <c r="E87" s="63" t="s">
        <v>204</v>
      </c>
      <c r="F87" s="63" t="s">
        <v>17</v>
      </c>
      <c r="G87" s="64">
        <v>3500</v>
      </c>
      <c r="H87" s="59">
        <f>ROUND(ordersheet!$G87*K$9,0)</f>
        <v>3500</v>
      </c>
      <c r="I87" s="60">
        <f>IF(IF(IF(ISERROR(VLOOKUP(B87,'終売一覧'!B:B,1,FALSE)),"",1)&lt;&gt;"","-販売終了-","")&lt;&gt;"",IF(IF(ISERROR(VLOOKUP(B87,'終売一覧'!B:B,1,FALSE)),"",1)&lt;&gt;"","-販売終了-",""),IF(ISERROR(VLOOKUP(B87,'欠品一覧'!B:D,3,FALSE)),"","-欠品中（"&amp;VLOOKUP(B87,'欠品一覧'!B:D,3,FALSE)&amp;"）-"))</f>
      </c>
      <c r="J87" s="87"/>
      <c r="K87" s="66"/>
      <c r="L87" s="20"/>
      <c r="M87" s="42"/>
      <c r="N87" s="42"/>
    </row>
    <row r="88" spans="2:14" s="7" customFormat="1" ht="21" customHeight="1">
      <c r="B88" s="69">
        <v>4562134889945</v>
      </c>
      <c r="C88" s="70" t="s">
        <v>294</v>
      </c>
      <c r="D88" s="70"/>
      <c r="E88" s="63" t="s">
        <v>164</v>
      </c>
      <c r="F88" s="63" t="s">
        <v>17</v>
      </c>
      <c r="G88" s="64">
        <v>2800</v>
      </c>
      <c r="H88" s="59">
        <f>ROUND(ordersheet!$G88*K$9,0)</f>
        <v>2800</v>
      </c>
      <c r="I88" s="60">
        <f>IF(IF(IF(ISERROR(VLOOKUP(B88,'終売一覧'!B:B,1,FALSE)),"",1)&lt;&gt;"","-販売終了-","")&lt;&gt;"",IF(IF(ISERROR(VLOOKUP(B88,'終売一覧'!B:B,1,FALSE)),"",1)&lt;&gt;"","-販売終了-",""),IF(ISERROR(VLOOKUP(B88,'欠品一覧'!B:D,3,FALSE)),"","-欠品中（"&amp;VLOOKUP(B88,'欠品一覧'!B:D,3,FALSE)&amp;"）-"))</f>
      </c>
      <c r="J88" s="87" t="s">
        <v>288</v>
      </c>
      <c r="K88" s="66"/>
      <c r="L88" s="20"/>
      <c r="M88" s="42"/>
      <c r="N88" s="42"/>
    </row>
    <row r="89" spans="2:14" s="7" customFormat="1" ht="21" customHeight="1">
      <c r="B89" s="67">
        <v>4562134889952</v>
      </c>
      <c r="C89" s="68" t="s">
        <v>295</v>
      </c>
      <c r="D89" s="68"/>
      <c r="E89" s="63" t="s">
        <v>166</v>
      </c>
      <c r="F89" s="63" t="s">
        <v>17</v>
      </c>
      <c r="G89" s="64">
        <v>2800</v>
      </c>
      <c r="H89" s="59">
        <f>ROUND(ordersheet!$G89*K$9,0)</f>
        <v>2800</v>
      </c>
      <c r="I89" s="60">
        <f>IF(IF(IF(ISERROR(VLOOKUP(B89,'終売一覧'!B:B,1,FALSE)),"",1)&lt;&gt;"","-販売終了-","")&lt;&gt;"",IF(IF(ISERROR(VLOOKUP(B89,'終売一覧'!B:B,1,FALSE)),"",1)&lt;&gt;"","-販売終了-",""),IF(ISERROR(VLOOKUP(B89,'欠品一覧'!B:D,3,FALSE)),"","-欠品中（"&amp;VLOOKUP(B89,'欠品一覧'!B:D,3,FALSE)&amp;"）-"))</f>
      </c>
      <c r="J89" s="87" t="s">
        <v>288</v>
      </c>
      <c r="K89" s="66"/>
      <c r="L89" s="20"/>
      <c r="M89" s="42"/>
      <c r="N89" s="42"/>
    </row>
    <row r="90" spans="2:14" s="7" customFormat="1" ht="21" customHeight="1">
      <c r="B90" s="55">
        <v>4562134888849</v>
      </c>
      <c r="C90" s="56" t="s">
        <v>183</v>
      </c>
      <c r="D90" s="56"/>
      <c r="E90" s="57" t="s">
        <v>184</v>
      </c>
      <c r="F90" s="57" t="s">
        <v>32</v>
      </c>
      <c r="G90" s="58">
        <v>7700</v>
      </c>
      <c r="H90" s="59">
        <f>ROUND(ordersheet!$G90*K$9,0)</f>
        <v>7700</v>
      </c>
      <c r="I90" s="60">
        <f>IF(IF(IF(ISERROR(VLOOKUP(B90,'終売一覧'!B:B,1,FALSE)),"",1)&lt;&gt;"","-販売終了-","")&lt;&gt;"",IF(IF(ISERROR(VLOOKUP(B90,'終売一覧'!B:B,1,FALSE)),"",1)&lt;&gt;"","-販売終了-",""),IF(ISERROR(VLOOKUP(B90,'欠品一覧'!B:D,3,FALSE)),"","-欠品中（"&amp;VLOOKUP(B90,'欠品一覧'!B:D,3,FALSE)&amp;"）-"))</f>
      </c>
      <c r="J90" s="61"/>
      <c r="K90" s="62"/>
      <c r="L90" s="20" t="s">
        <v>315</v>
      </c>
      <c r="M90" s="42"/>
      <c r="N90" s="42"/>
    </row>
    <row r="91" spans="2:14" s="7" customFormat="1" ht="21" customHeight="1">
      <c r="B91" s="55">
        <v>4562134888832</v>
      </c>
      <c r="C91" s="56" t="s">
        <v>183</v>
      </c>
      <c r="D91" s="56"/>
      <c r="E91" s="63" t="s">
        <v>164</v>
      </c>
      <c r="F91" s="63" t="s">
        <v>32</v>
      </c>
      <c r="G91" s="64">
        <v>7700</v>
      </c>
      <c r="H91" s="59">
        <f>ROUND(ordersheet!$G91*K$9,0)</f>
        <v>7700</v>
      </c>
      <c r="I91" s="60">
        <f>IF(IF(IF(ISERROR(VLOOKUP(B91,'終売一覧'!B:B,1,FALSE)),"",1)&lt;&gt;"","-販売終了-","")&lt;&gt;"",IF(IF(ISERROR(VLOOKUP(B91,'終売一覧'!B:B,1,FALSE)),"",1)&lt;&gt;"","-販売終了-",""),IF(ISERROR(VLOOKUP(B91,'欠品一覧'!B:D,3,FALSE)),"","-欠品中（"&amp;VLOOKUP(B91,'欠品一覧'!B:D,3,FALSE)&amp;"）-"))</f>
      </c>
      <c r="J91" s="65"/>
      <c r="K91" s="66"/>
      <c r="L91" s="20"/>
      <c r="M91" s="42"/>
      <c r="N91" s="42"/>
    </row>
    <row r="92" spans="2:14" s="7" customFormat="1" ht="21" customHeight="1">
      <c r="B92" s="55">
        <v>4562134888429</v>
      </c>
      <c r="C92" s="56" t="s">
        <v>183</v>
      </c>
      <c r="D92" s="56"/>
      <c r="E92" s="63" t="s">
        <v>166</v>
      </c>
      <c r="F92" s="63" t="s">
        <v>32</v>
      </c>
      <c r="G92" s="64">
        <v>7700</v>
      </c>
      <c r="H92" s="59">
        <f>ROUND(ordersheet!$G92*K$9,0)</f>
        <v>7700</v>
      </c>
      <c r="I92" s="60">
        <f>IF(IF(IF(ISERROR(VLOOKUP(B92,'終売一覧'!B:B,1,FALSE)),"",1)&lt;&gt;"","-販売終了-","")&lt;&gt;"",IF(IF(ISERROR(VLOOKUP(B92,'終売一覧'!B:B,1,FALSE)),"",1)&lt;&gt;"","-販売終了-",""),IF(ISERROR(VLOOKUP(B92,'欠品一覧'!B:D,3,FALSE)),"","-欠品中（"&amp;VLOOKUP(B92,'欠品一覧'!B:D,3,FALSE)&amp;"）-"))</f>
      </c>
      <c r="J92" s="65"/>
      <c r="K92" s="66"/>
      <c r="L92" s="20"/>
      <c r="M92" s="42"/>
      <c r="N92" s="42"/>
    </row>
    <row r="93" spans="2:14" s="7" customFormat="1" ht="21" customHeight="1">
      <c r="B93" s="55">
        <v>4562134889105</v>
      </c>
      <c r="C93" s="56" t="s">
        <v>183</v>
      </c>
      <c r="D93" s="56"/>
      <c r="E93" s="63" t="s">
        <v>185</v>
      </c>
      <c r="F93" s="63" t="s">
        <v>32</v>
      </c>
      <c r="G93" s="64">
        <v>7700</v>
      </c>
      <c r="H93" s="59">
        <f>ROUND(ordersheet!$G93*K$9,0)</f>
        <v>7700</v>
      </c>
      <c r="I93" s="60">
        <f>IF(IF(IF(ISERROR(VLOOKUP(B93,'終売一覧'!B:B,1,FALSE)),"",1)&lt;&gt;"","-販売終了-","")&lt;&gt;"",IF(IF(ISERROR(VLOOKUP(B93,'終売一覧'!B:B,1,FALSE)),"",1)&lt;&gt;"","-販売終了-",""),IF(ISERROR(VLOOKUP(B93,'欠品一覧'!B:D,3,FALSE)),"","-欠品中（"&amp;VLOOKUP(B93,'欠品一覧'!B:D,3,FALSE)&amp;"）-"))</f>
      </c>
      <c r="J93" s="65"/>
      <c r="K93" s="66"/>
      <c r="L93" s="20" t="s">
        <v>315</v>
      </c>
      <c r="M93" s="42"/>
      <c r="N93" s="42"/>
    </row>
    <row r="94" spans="2:14" s="7" customFormat="1" ht="21" customHeight="1">
      <c r="B94" s="55">
        <v>4562134889921</v>
      </c>
      <c r="C94" s="56" t="s">
        <v>298</v>
      </c>
      <c r="D94" s="56"/>
      <c r="E94" s="63" t="s">
        <v>289</v>
      </c>
      <c r="F94" s="63" t="s">
        <v>32</v>
      </c>
      <c r="G94" s="64">
        <v>7700</v>
      </c>
      <c r="H94" s="59">
        <f>ROUND(ordersheet!$G94*K$9,0)</f>
        <v>7700</v>
      </c>
      <c r="I94" s="60">
        <f>IF(IF(IF(ISERROR(VLOOKUP(B94,'終売一覧'!B:B,1,FALSE)),"",1)&lt;&gt;"","-販売終了-","")&lt;&gt;"",IF(IF(ISERROR(VLOOKUP(B94,'終売一覧'!B:B,1,FALSE)),"",1)&lt;&gt;"","-販売終了-",""),IF(ISERROR(VLOOKUP(B94,'欠品一覧'!B:D,3,FALSE)),"","-欠品中（"&amp;VLOOKUP(B94,'欠品一覧'!B:D,3,FALSE)&amp;"）-"))</f>
      </c>
      <c r="J94" s="65" t="s">
        <v>288</v>
      </c>
      <c r="K94" s="66"/>
      <c r="L94" s="20"/>
      <c r="M94" s="42"/>
      <c r="N94" s="42"/>
    </row>
    <row r="95" spans="2:14" s="7" customFormat="1" ht="21" customHeight="1">
      <c r="B95" s="67">
        <v>4562134889914</v>
      </c>
      <c r="C95" s="68" t="s">
        <v>291</v>
      </c>
      <c r="D95" s="68"/>
      <c r="E95" s="63" t="s">
        <v>290</v>
      </c>
      <c r="F95" s="63" t="s">
        <v>32</v>
      </c>
      <c r="G95" s="64">
        <v>7700</v>
      </c>
      <c r="H95" s="59">
        <f>ROUND(ordersheet!$G95*K$9,0)</f>
        <v>7700</v>
      </c>
      <c r="I95" s="60">
        <f>IF(IF(IF(ISERROR(VLOOKUP(B95,'終売一覧'!B:B,1,FALSE)),"",1)&lt;&gt;"","-販売終了-","")&lt;&gt;"",IF(IF(ISERROR(VLOOKUP(B95,'終売一覧'!B:B,1,FALSE)),"",1)&lt;&gt;"","-販売終了-",""),IF(ISERROR(VLOOKUP(B95,'欠品一覧'!B:D,3,FALSE)),"","-欠品中（"&amp;VLOOKUP(B95,'欠品一覧'!B:D,3,FALSE)&amp;"）-"))</f>
      </c>
      <c r="J95" s="87" t="s">
        <v>288</v>
      </c>
      <c r="K95" s="66"/>
      <c r="L95" s="20"/>
      <c r="M95" s="42"/>
      <c r="N95" s="42"/>
    </row>
    <row r="96" spans="2:14" s="7" customFormat="1" ht="21" customHeight="1">
      <c r="B96" s="69">
        <v>4562134889266</v>
      </c>
      <c r="C96" s="70" t="s">
        <v>177</v>
      </c>
      <c r="D96" s="70"/>
      <c r="E96" s="63" t="s">
        <v>184</v>
      </c>
      <c r="F96" s="63" t="s">
        <v>32</v>
      </c>
      <c r="G96" s="64">
        <v>7000</v>
      </c>
      <c r="H96" s="71">
        <f>ROUND(ordersheet!$G96*K$9,0)</f>
        <v>7000</v>
      </c>
      <c r="I96" s="72">
        <f>IF(IF(IF(ISERROR(VLOOKUP(B96,'終売一覧'!B:B,1,FALSE)),"",1)&lt;&gt;"","-販売終了-","")&lt;&gt;"",IF(IF(ISERROR(VLOOKUP(B96,'終売一覧'!B:B,1,FALSE)),"",1)&lt;&gt;"","-販売終了-",""),IF(ISERROR(VLOOKUP(B96,'欠品一覧'!B:D,3,FALSE)),"","-欠品中（"&amp;VLOOKUP(B96,'欠品一覧'!B:D,3,FALSE)&amp;"）-"))</f>
      </c>
      <c r="J96" s="87"/>
      <c r="K96" s="66"/>
      <c r="L96" s="20" t="s">
        <v>315</v>
      </c>
      <c r="M96" s="42"/>
      <c r="N96" s="42"/>
    </row>
    <row r="97" spans="2:14" s="7" customFormat="1" ht="21" customHeight="1">
      <c r="B97" s="55">
        <v>4562134888887</v>
      </c>
      <c r="C97" s="56" t="s">
        <v>292</v>
      </c>
      <c r="D97" s="56"/>
      <c r="E97" s="63" t="s">
        <v>164</v>
      </c>
      <c r="F97" s="63" t="s">
        <v>32</v>
      </c>
      <c r="G97" s="64">
        <v>7000</v>
      </c>
      <c r="H97" s="71">
        <f>ROUND(ordersheet!$G97*K$9,0)</f>
        <v>7000</v>
      </c>
      <c r="I97" s="72">
        <f>IF(IF(IF(ISERROR(VLOOKUP(B97,'終売一覧'!B:B,1,FALSE)),"",1)&lt;&gt;"","-販売終了-","")&lt;&gt;"",IF(IF(ISERROR(VLOOKUP(B97,'終売一覧'!B:B,1,FALSE)),"",1)&lt;&gt;"","-販売終了-",""),IF(ISERROR(VLOOKUP(B97,'欠品一覧'!B:D,3,FALSE)),"","-欠品中（"&amp;VLOOKUP(B97,'欠品一覧'!B:D,3,FALSE)&amp;"）-"))</f>
      </c>
      <c r="J97" s="87"/>
      <c r="K97" s="66"/>
      <c r="L97" s="20"/>
      <c r="M97" s="42"/>
      <c r="N97" s="42"/>
    </row>
    <row r="98" spans="2:14" s="7" customFormat="1" ht="21" customHeight="1">
      <c r="B98" s="67">
        <v>4562134888870</v>
      </c>
      <c r="C98" s="68" t="s">
        <v>177</v>
      </c>
      <c r="D98" s="68"/>
      <c r="E98" s="63" t="s">
        <v>166</v>
      </c>
      <c r="F98" s="63" t="s">
        <v>32</v>
      </c>
      <c r="G98" s="64">
        <v>7000</v>
      </c>
      <c r="H98" s="59">
        <f>ROUND(ordersheet!$G98*K$9,0)</f>
        <v>7000</v>
      </c>
      <c r="I98" s="60">
        <f>IF(IF(IF(ISERROR(VLOOKUP(B98,'終売一覧'!B:B,1,FALSE)),"",1)&lt;&gt;"","-販売終了-","")&lt;&gt;"",IF(IF(ISERROR(VLOOKUP(B98,'終売一覧'!B:B,1,FALSE)),"",1)&lt;&gt;"","-販売終了-",""),IF(ISERROR(VLOOKUP(B98,'欠品一覧'!B:D,3,FALSE)),"","-欠品中（"&amp;VLOOKUP(B98,'欠品一覧'!B:D,3,FALSE)&amp;"）-"))</f>
      </c>
      <c r="J98" s="65" t="s">
        <v>293</v>
      </c>
      <c r="K98" s="66"/>
      <c r="L98" s="20"/>
      <c r="M98" s="42"/>
      <c r="N98" s="42"/>
    </row>
    <row r="99" spans="2:14" s="7" customFormat="1" ht="21" customHeight="1">
      <c r="B99" s="74">
        <v>4562134888894</v>
      </c>
      <c r="C99" s="75" t="s">
        <v>77</v>
      </c>
      <c r="D99" s="75"/>
      <c r="E99" s="63" t="s">
        <v>164</v>
      </c>
      <c r="F99" s="63" t="s">
        <v>32</v>
      </c>
      <c r="G99" s="64">
        <v>7000</v>
      </c>
      <c r="H99" s="71">
        <f>ROUND(ordersheet!$G99*K$9,0)</f>
        <v>7000</v>
      </c>
      <c r="I99" s="72">
        <f>IF(IF(IF(ISERROR(VLOOKUP(B99,'終売一覧'!B:B,1,FALSE)),"",1)&lt;&gt;"","-販売終了-","")&lt;&gt;"",IF(IF(ISERROR(VLOOKUP(B99,'終売一覧'!B:B,1,FALSE)),"",1)&lt;&gt;"","-販売終了-",""),IF(ISERROR(VLOOKUP(B99,'欠品一覧'!B:D,3,FALSE)),"","-欠品中（"&amp;VLOOKUP(B99,'欠品一覧'!B:D,3,FALSE)&amp;"）-"))</f>
      </c>
      <c r="J99" s="65"/>
      <c r="K99" s="66"/>
      <c r="L99" s="20"/>
      <c r="M99" s="42"/>
      <c r="N99" s="42"/>
    </row>
    <row r="100" spans="2:14" s="7" customFormat="1" ht="21" customHeight="1">
      <c r="B100" s="55">
        <v>4582649180139</v>
      </c>
      <c r="C100" s="56" t="s">
        <v>299</v>
      </c>
      <c r="D100" s="56"/>
      <c r="E100" s="63" t="s">
        <v>22</v>
      </c>
      <c r="F100" s="63" t="s">
        <v>311</v>
      </c>
      <c r="G100" s="64">
        <v>4000</v>
      </c>
      <c r="H100" s="71">
        <f>ROUND(ordersheet!$G100*K$9,0)</f>
        <v>4000</v>
      </c>
      <c r="I100" s="72">
        <f>IF(IF(IF(ISERROR(VLOOKUP(B100,'終売一覧'!B:B,1,FALSE)),"",1)&lt;&gt;"","-販売終了-","")&lt;&gt;"",IF(IF(ISERROR(VLOOKUP(B100,'終売一覧'!B:B,1,FALSE)),"",1)&lt;&gt;"","-販売終了-",""),IF(ISERROR(VLOOKUP(B100,'欠品一覧'!B:D,3,FALSE)),"","-欠品中（"&amp;VLOOKUP(B100,'欠品一覧'!B:D,3,FALSE)&amp;"）-"))</f>
      </c>
      <c r="J100" s="65" t="s">
        <v>314</v>
      </c>
      <c r="K100" s="66"/>
      <c r="L100" s="20"/>
      <c r="M100" s="42"/>
      <c r="N100" s="42"/>
    </row>
    <row r="101" spans="2:14" s="7" customFormat="1" ht="21" customHeight="1">
      <c r="B101" s="55">
        <v>4582649180146</v>
      </c>
      <c r="C101" s="56" t="s">
        <v>300</v>
      </c>
      <c r="D101" s="56"/>
      <c r="E101" s="63" t="s">
        <v>22</v>
      </c>
      <c r="F101" s="63" t="s">
        <v>312</v>
      </c>
      <c r="G101" s="64">
        <v>4000</v>
      </c>
      <c r="H101" s="71">
        <f>ROUND(ordersheet!$G101*K$9,0)</f>
        <v>4000</v>
      </c>
      <c r="I101" s="72">
        <f>IF(IF(IF(ISERROR(VLOOKUP(B101,'終売一覧'!B:B,1,FALSE)),"",1)&lt;&gt;"","-販売終了-","")&lt;&gt;"",IF(IF(ISERROR(VLOOKUP(B101,'終売一覧'!B:B,1,FALSE)),"",1)&lt;&gt;"","-販売終了-",""),IF(ISERROR(VLOOKUP(B101,'欠品一覧'!B:D,3,FALSE)),"","-欠品中（"&amp;VLOOKUP(B101,'欠品一覧'!B:D,3,FALSE)&amp;"）-"))</f>
      </c>
      <c r="J101" s="65" t="s">
        <v>314</v>
      </c>
      <c r="K101" s="66"/>
      <c r="L101" s="20"/>
      <c r="M101" s="42"/>
      <c r="N101" s="42"/>
    </row>
    <row r="102" spans="2:14" s="7" customFormat="1" ht="21" customHeight="1">
      <c r="B102" s="55">
        <v>4582649180115</v>
      </c>
      <c r="C102" s="56" t="s">
        <v>301</v>
      </c>
      <c r="D102" s="56"/>
      <c r="E102" s="63" t="s">
        <v>136</v>
      </c>
      <c r="F102" s="63" t="s">
        <v>311</v>
      </c>
      <c r="G102" s="64">
        <v>4000</v>
      </c>
      <c r="H102" s="71">
        <f>ROUND(ordersheet!$G102*K$9,0)</f>
        <v>4000</v>
      </c>
      <c r="I102" s="72">
        <f>IF(IF(IF(ISERROR(VLOOKUP(B102,'終売一覧'!B:B,1,FALSE)),"",1)&lt;&gt;"","-販売終了-","")&lt;&gt;"",IF(IF(ISERROR(VLOOKUP(B102,'終売一覧'!B:B,1,FALSE)),"",1)&lt;&gt;"","-販売終了-",""),IF(ISERROR(VLOOKUP(B102,'欠品一覧'!B:D,3,FALSE)),"","-欠品中（"&amp;VLOOKUP(B102,'欠品一覧'!B:D,3,FALSE)&amp;"）-"))</f>
      </c>
      <c r="J102" s="65" t="s">
        <v>314</v>
      </c>
      <c r="K102" s="66"/>
      <c r="L102" s="20"/>
      <c r="M102" s="42"/>
      <c r="N102" s="42"/>
    </row>
    <row r="103" spans="2:14" s="7" customFormat="1" ht="21" customHeight="1">
      <c r="B103" s="67">
        <v>4582649180122</v>
      </c>
      <c r="C103" s="68" t="s">
        <v>299</v>
      </c>
      <c r="D103" s="68"/>
      <c r="E103" s="63" t="s">
        <v>136</v>
      </c>
      <c r="F103" s="63" t="s">
        <v>312</v>
      </c>
      <c r="G103" s="64">
        <v>4000</v>
      </c>
      <c r="H103" s="71">
        <f>ROUND(ordersheet!$G103*K$9,0)</f>
        <v>4000</v>
      </c>
      <c r="I103" s="72">
        <f>IF(IF(IF(ISERROR(VLOOKUP(B103,'終売一覧'!B:B,1,FALSE)),"",1)&lt;&gt;"","-販売終了-","")&lt;&gt;"",IF(IF(ISERROR(VLOOKUP(B103,'終売一覧'!B:B,1,FALSE)),"",1)&lt;&gt;"","-販売終了-",""),IF(ISERROR(VLOOKUP(B103,'欠品一覧'!B:D,3,FALSE)),"","-欠品中（"&amp;VLOOKUP(B103,'欠品一覧'!B:D,3,FALSE)&amp;"）-"))</f>
      </c>
      <c r="J103" s="65" t="s">
        <v>314</v>
      </c>
      <c r="K103" s="66"/>
      <c r="L103" s="20"/>
      <c r="M103" s="42"/>
      <c r="N103" s="42"/>
    </row>
    <row r="104" spans="2:14" s="7" customFormat="1" ht="21" customHeight="1">
      <c r="B104" s="55">
        <v>4582649180184</v>
      </c>
      <c r="C104" s="56" t="s">
        <v>302</v>
      </c>
      <c r="D104" s="56"/>
      <c r="E104" s="63" t="s">
        <v>22</v>
      </c>
      <c r="F104" s="63" t="s">
        <v>311</v>
      </c>
      <c r="G104" s="64">
        <v>4200</v>
      </c>
      <c r="H104" s="71">
        <f>ROUND(ordersheet!$G104*K$9,0)</f>
        <v>4200</v>
      </c>
      <c r="I104" s="72">
        <f>IF(IF(IF(ISERROR(VLOOKUP(B104,'終売一覧'!B:B,1,FALSE)),"",1)&lt;&gt;"","-販売終了-","")&lt;&gt;"",IF(IF(ISERROR(VLOOKUP(B104,'終売一覧'!B:B,1,FALSE)),"",1)&lt;&gt;"","-販売終了-",""),IF(ISERROR(VLOOKUP(B104,'欠品一覧'!B:D,3,FALSE)),"","-欠品中（"&amp;VLOOKUP(B104,'欠品一覧'!B:D,3,FALSE)&amp;"）-"))</f>
      </c>
      <c r="J104" s="65" t="s">
        <v>314</v>
      </c>
      <c r="K104" s="66"/>
      <c r="L104" s="20"/>
      <c r="M104" s="42"/>
      <c r="N104" s="42"/>
    </row>
    <row r="105" spans="2:14" s="7" customFormat="1" ht="21" customHeight="1">
      <c r="B105" s="55">
        <v>4582649180191</v>
      </c>
      <c r="C105" s="56" t="s">
        <v>303</v>
      </c>
      <c r="D105" s="56"/>
      <c r="E105" s="63" t="s">
        <v>22</v>
      </c>
      <c r="F105" s="63" t="s">
        <v>312</v>
      </c>
      <c r="G105" s="64">
        <v>4200</v>
      </c>
      <c r="H105" s="71">
        <f>ROUND(ordersheet!$G105*K$9,0)</f>
        <v>4200</v>
      </c>
      <c r="I105" s="72">
        <f>IF(IF(IF(ISERROR(VLOOKUP(B105,'終売一覧'!B:B,1,FALSE)),"",1)&lt;&gt;"","-販売終了-","")&lt;&gt;"",IF(IF(ISERROR(VLOOKUP(B105,'終売一覧'!B:B,1,FALSE)),"",1)&lt;&gt;"","-販売終了-",""),IF(ISERROR(VLOOKUP(B105,'欠品一覧'!B:D,3,FALSE)),"","-欠品中（"&amp;VLOOKUP(B105,'欠品一覧'!B:D,3,FALSE)&amp;"）-"))</f>
      </c>
      <c r="J105" s="65" t="s">
        <v>314</v>
      </c>
      <c r="K105" s="66"/>
      <c r="L105" s="20"/>
      <c r="M105" s="42"/>
      <c r="N105" s="42"/>
    </row>
    <row r="106" spans="2:14" s="7" customFormat="1" ht="21" customHeight="1">
      <c r="B106" s="55">
        <v>4582649180207</v>
      </c>
      <c r="C106" s="56" t="s">
        <v>304</v>
      </c>
      <c r="D106" s="56"/>
      <c r="E106" s="63" t="s">
        <v>22</v>
      </c>
      <c r="F106" s="63" t="s">
        <v>313</v>
      </c>
      <c r="G106" s="64">
        <v>4200</v>
      </c>
      <c r="H106" s="71">
        <f>ROUND(ordersheet!$G106*K$9,0)</f>
        <v>4200</v>
      </c>
      <c r="I106" s="72">
        <f>IF(IF(IF(ISERROR(VLOOKUP(B106,'終売一覧'!B:B,1,FALSE)),"",1)&lt;&gt;"","-販売終了-","")&lt;&gt;"",IF(IF(ISERROR(VLOOKUP(B106,'終売一覧'!B:B,1,FALSE)),"",1)&lt;&gt;"","-販売終了-",""),IF(ISERROR(VLOOKUP(B106,'欠品一覧'!B:D,3,FALSE)),"","-欠品中（"&amp;VLOOKUP(B106,'欠品一覧'!B:D,3,FALSE)&amp;"）-"))</f>
      </c>
      <c r="J106" s="65" t="s">
        <v>314</v>
      </c>
      <c r="K106" s="66"/>
      <c r="L106" s="20"/>
      <c r="M106" s="42"/>
      <c r="N106" s="42"/>
    </row>
    <row r="107" spans="2:14" s="7" customFormat="1" ht="21" customHeight="1">
      <c r="B107" s="55">
        <v>4582649180153</v>
      </c>
      <c r="C107" s="56" t="s">
        <v>304</v>
      </c>
      <c r="D107" s="56"/>
      <c r="E107" s="63" t="s">
        <v>136</v>
      </c>
      <c r="F107" s="63" t="s">
        <v>311</v>
      </c>
      <c r="G107" s="64">
        <v>4200</v>
      </c>
      <c r="H107" s="71">
        <f>ROUND(ordersheet!$G107*K$9,0)</f>
        <v>4200</v>
      </c>
      <c r="I107" s="72">
        <f>IF(IF(IF(ISERROR(VLOOKUP(B107,'終売一覧'!B:B,1,FALSE)),"",1)&lt;&gt;"","-販売終了-","")&lt;&gt;"",IF(IF(ISERROR(VLOOKUP(B107,'終売一覧'!B:B,1,FALSE)),"",1)&lt;&gt;"","-販売終了-",""),IF(ISERROR(VLOOKUP(B107,'欠品一覧'!B:D,3,FALSE)),"","-欠品中（"&amp;VLOOKUP(B107,'欠品一覧'!B:D,3,FALSE)&amp;"）-"))</f>
      </c>
      <c r="J107" s="65" t="s">
        <v>314</v>
      </c>
      <c r="K107" s="66"/>
      <c r="L107" s="20"/>
      <c r="M107" s="42"/>
      <c r="N107" s="42"/>
    </row>
    <row r="108" spans="2:14" s="7" customFormat="1" ht="21" customHeight="1">
      <c r="B108" s="55">
        <v>4582649180160</v>
      </c>
      <c r="C108" s="56" t="s">
        <v>304</v>
      </c>
      <c r="D108" s="56"/>
      <c r="E108" s="63" t="s">
        <v>136</v>
      </c>
      <c r="F108" s="63" t="s">
        <v>312</v>
      </c>
      <c r="G108" s="64">
        <v>4200</v>
      </c>
      <c r="H108" s="71">
        <f>ROUND(ordersheet!$G108*K$9,0)</f>
        <v>4200</v>
      </c>
      <c r="I108" s="72">
        <f>IF(IF(IF(ISERROR(VLOOKUP(B108,'終売一覧'!B:B,1,FALSE)),"",1)&lt;&gt;"","-販売終了-","")&lt;&gt;"",IF(IF(ISERROR(VLOOKUP(B108,'終売一覧'!B:B,1,FALSE)),"",1)&lt;&gt;"","-販売終了-",""),IF(ISERROR(VLOOKUP(B108,'欠品一覧'!B:D,3,FALSE)),"","-欠品中（"&amp;VLOOKUP(B108,'欠品一覧'!B:D,3,FALSE)&amp;"）-"))</f>
      </c>
      <c r="J108" s="65" t="s">
        <v>314</v>
      </c>
      <c r="K108" s="66"/>
      <c r="L108" s="20"/>
      <c r="M108" s="42"/>
      <c r="N108" s="42"/>
    </row>
    <row r="109" spans="2:14" s="7" customFormat="1" ht="21" customHeight="1">
      <c r="B109" s="67">
        <v>4582649180177</v>
      </c>
      <c r="C109" s="68" t="s">
        <v>305</v>
      </c>
      <c r="D109" s="68"/>
      <c r="E109" s="63" t="s">
        <v>136</v>
      </c>
      <c r="F109" s="63" t="s">
        <v>313</v>
      </c>
      <c r="G109" s="64">
        <v>4200</v>
      </c>
      <c r="H109" s="71">
        <f>ROUND(ordersheet!$G109*K$9,0)</f>
        <v>4200</v>
      </c>
      <c r="I109" s="72">
        <f>IF(IF(IF(ISERROR(VLOOKUP(B109,'終売一覧'!B:B,1,FALSE)),"",1)&lt;&gt;"","-販売終了-","")&lt;&gt;"",IF(IF(ISERROR(VLOOKUP(B109,'終売一覧'!B:B,1,FALSE)),"",1)&lt;&gt;"","-販売終了-",""),IF(ISERROR(VLOOKUP(B109,'欠品一覧'!B:D,3,FALSE)),"","-欠品中（"&amp;VLOOKUP(B109,'欠品一覧'!B:D,3,FALSE)&amp;"）-"))</f>
      </c>
      <c r="J109" s="65" t="s">
        <v>314</v>
      </c>
      <c r="K109" s="66"/>
      <c r="L109" s="20"/>
      <c r="M109" s="42"/>
      <c r="N109" s="42"/>
    </row>
    <row r="110" spans="2:14" s="7" customFormat="1" ht="21" customHeight="1">
      <c r="B110" s="55">
        <v>4582649180214</v>
      </c>
      <c r="C110" s="56" t="s">
        <v>306</v>
      </c>
      <c r="D110" s="56"/>
      <c r="E110" s="63" t="s">
        <v>22</v>
      </c>
      <c r="F110" s="63" t="s">
        <v>311</v>
      </c>
      <c r="G110" s="64">
        <v>5200</v>
      </c>
      <c r="H110" s="71">
        <f>ROUND(ordersheet!$G110*K$9,0)</f>
        <v>5200</v>
      </c>
      <c r="I110" s="72">
        <f>IF(IF(IF(ISERROR(VLOOKUP(B110,'終売一覧'!B:B,1,FALSE)),"",1)&lt;&gt;"","-販売終了-","")&lt;&gt;"",IF(IF(ISERROR(VLOOKUP(B110,'終売一覧'!B:B,1,FALSE)),"",1)&lt;&gt;"","-販売終了-",""),IF(ISERROR(VLOOKUP(B110,'欠品一覧'!B:D,3,FALSE)),"","-欠品中（"&amp;VLOOKUP(B110,'欠品一覧'!B:D,3,FALSE)&amp;"）-"))</f>
      </c>
      <c r="J110" s="65" t="s">
        <v>314</v>
      </c>
      <c r="K110" s="66"/>
      <c r="L110" s="20"/>
      <c r="M110" s="42"/>
      <c r="N110" s="42"/>
    </row>
    <row r="111" spans="2:14" s="7" customFormat="1" ht="21" customHeight="1">
      <c r="B111" s="55">
        <v>4582649180221</v>
      </c>
      <c r="C111" s="56" t="s">
        <v>307</v>
      </c>
      <c r="D111" s="56"/>
      <c r="E111" s="63" t="s">
        <v>22</v>
      </c>
      <c r="F111" s="63" t="s">
        <v>312</v>
      </c>
      <c r="G111" s="64">
        <v>5200</v>
      </c>
      <c r="H111" s="71">
        <f>ROUND(ordersheet!$G111*K$9,0)</f>
        <v>5200</v>
      </c>
      <c r="I111" s="72">
        <f>IF(IF(IF(ISERROR(VLOOKUP(B111,'終売一覧'!B:B,1,FALSE)),"",1)&lt;&gt;"","-販売終了-","")&lt;&gt;"",IF(IF(ISERROR(VLOOKUP(B111,'終売一覧'!B:B,1,FALSE)),"",1)&lt;&gt;"","-販売終了-",""),IF(ISERROR(VLOOKUP(B111,'欠品一覧'!B:D,3,FALSE)),"","-欠品中（"&amp;VLOOKUP(B111,'欠品一覧'!B:D,3,FALSE)&amp;"）-"))</f>
      </c>
      <c r="J111" s="65" t="s">
        <v>314</v>
      </c>
      <c r="K111" s="66"/>
      <c r="L111" s="20"/>
      <c r="M111" s="42"/>
      <c r="N111" s="42"/>
    </row>
    <row r="112" spans="2:14" s="7" customFormat="1" ht="21" customHeight="1">
      <c r="B112" s="55">
        <v>4582649180238</v>
      </c>
      <c r="C112" s="56" t="s">
        <v>307</v>
      </c>
      <c r="D112" s="56"/>
      <c r="E112" s="63" t="s">
        <v>22</v>
      </c>
      <c r="F112" s="63" t="s">
        <v>313</v>
      </c>
      <c r="G112" s="64">
        <v>5200</v>
      </c>
      <c r="H112" s="71">
        <f>ROUND(ordersheet!$G112*K$9,0)</f>
        <v>5200</v>
      </c>
      <c r="I112" s="72">
        <f>IF(IF(IF(ISERROR(VLOOKUP(B112,'終売一覧'!B:B,1,FALSE)),"",1)&lt;&gt;"","-販売終了-","")&lt;&gt;"",IF(IF(ISERROR(VLOOKUP(B112,'終売一覧'!B:B,1,FALSE)),"",1)&lt;&gt;"","-販売終了-",""),IF(ISERROR(VLOOKUP(B112,'欠品一覧'!B:D,3,FALSE)),"","-欠品中（"&amp;VLOOKUP(B112,'欠品一覧'!B:D,3,FALSE)&amp;"）-"))</f>
      </c>
      <c r="J112" s="65" t="s">
        <v>314</v>
      </c>
      <c r="K112" s="66"/>
      <c r="L112" s="20"/>
      <c r="M112" s="42"/>
      <c r="N112" s="42"/>
    </row>
    <row r="113" spans="2:14" s="7" customFormat="1" ht="21" customHeight="1">
      <c r="B113" s="55">
        <v>4582649180245</v>
      </c>
      <c r="C113" s="56" t="s">
        <v>307</v>
      </c>
      <c r="D113" s="56"/>
      <c r="E113" s="63" t="s">
        <v>136</v>
      </c>
      <c r="F113" s="63" t="s">
        <v>311</v>
      </c>
      <c r="G113" s="64">
        <v>5200</v>
      </c>
      <c r="H113" s="71">
        <f>ROUND(ordersheet!$G113*K$9,0)</f>
        <v>5200</v>
      </c>
      <c r="I113" s="72">
        <f>IF(IF(IF(ISERROR(VLOOKUP(B113,'終売一覧'!B:B,1,FALSE)),"",1)&lt;&gt;"","-販売終了-","")&lt;&gt;"",IF(IF(ISERROR(VLOOKUP(B113,'終売一覧'!B:B,1,FALSE)),"",1)&lt;&gt;"","-販売終了-",""),IF(ISERROR(VLOOKUP(B113,'欠品一覧'!B:D,3,FALSE)),"","-欠品中（"&amp;VLOOKUP(B113,'欠品一覧'!B:D,3,FALSE)&amp;"）-"))</f>
      </c>
      <c r="J113" s="65" t="s">
        <v>314</v>
      </c>
      <c r="K113" s="66"/>
      <c r="L113" s="20"/>
      <c r="M113" s="42"/>
      <c r="N113" s="42"/>
    </row>
    <row r="114" spans="2:14" s="7" customFormat="1" ht="21" customHeight="1">
      <c r="B114" s="55">
        <v>4582649180252</v>
      </c>
      <c r="C114" s="56" t="s">
        <v>307</v>
      </c>
      <c r="D114" s="56"/>
      <c r="E114" s="63" t="s">
        <v>136</v>
      </c>
      <c r="F114" s="63" t="s">
        <v>312</v>
      </c>
      <c r="G114" s="64">
        <v>5200</v>
      </c>
      <c r="H114" s="71">
        <f>ROUND(ordersheet!$G114*K$9,0)</f>
        <v>5200</v>
      </c>
      <c r="I114" s="72">
        <f>IF(IF(IF(ISERROR(VLOOKUP(B114,'終売一覧'!B:B,1,FALSE)),"",1)&lt;&gt;"","-販売終了-","")&lt;&gt;"",IF(IF(ISERROR(VLOOKUP(B114,'終売一覧'!B:B,1,FALSE)),"",1)&lt;&gt;"","-販売終了-",""),IF(ISERROR(VLOOKUP(B114,'欠品一覧'!B:D,3,FALSE)),"","-欠品中（"&amp;VLOOKUP(B114,'欠品一覧'!B:D,3,FALSE)&amp;"）-"))</f>
      </c>
      <c r="J114" s="65" t="s">
        <v>314</v>
      </c>
      <c r="K114" s="66"/>
      <c r="L114" s="20"/>
      <c r="M114" s="42"/>
      <c r="N114" s="42"/>
    </row>
    <row r="115" spans="2:14" s="7" customFormat="1" ht="21" customHeight="1">
      <c r="B115" s="67">
        <v>4582649180269</v>
      </c>
      <c r="C115" s="68" t="s">
        <v>308</v>
      </c>
      <c r="D115" s="68"/>
      <c r="E115" s="63" t="s">
        <v>136</v>
      </c>
      <c r="F115" s="63" t="s">
        <v>313</v>
      </c>
      <c r="G115" s="64">
        <v>5200</v>
      </c>
      <c r="H115" s="71">
        <f>ROUND(ordersheet!$G115*K$9,0)</f>
        <v>5200</v>
      </c>
      <c r="I115" s="72">
        <f>IF(IF(IF(ISERROR(VLOOKUP(B115,'終売一覧'!B:B,1,FALSE)),"",1)&lt;&gt;"","-販売終了-","")&lt;&gt;"",IF(IF(ISERROR(VLOOKUP(B115,'終売一覧'!B:B,1,FALSE)),"",1)&lt;&gt;"","-販売終了-",""),IF(ISERROR(VLOOKUP(B115,'欠品一覧'!B:D,3,FALSE)),"","-欠品中（"&amp;VLOOKUP(B115,'欠品一覧'!B:D,3,FALSE)&amp;"）-"))</f>
      </c>
      <c r="J115" s="65" t="s">
        <v>314</v>
      </c>
      <c r="K115" s="66"/>
      <c r="L115" s="20"/>
      <c r="M115" s="42"/>
      <c r="N115" s="42"/>
    </row>
    <row r="116" spans="2:14" s="7" customFormat="1" ht="21" customHeight="1">
      <c r="B116" s="55">
        <v>4582649180092</v>
      </c>
      <c r="C116" s="56" t="s">
        <v>309</v>
      </c>
      <c r="D116" s="56"/>
      <c r="E116" s="63" t="s">
        <v>22</v>
      </c>
      <c r="F116" s="63" t="s">
        <v>311</v>
      </c>
      <c r="G116" s="64">
        <v>2900</v>
      </c>
      <c r="H116" s="71">
        <f>ROUND(ordersheet!$G116*K$9,0)</f>
        <v>2900</v>
      </c>
      <c r="I116" s="72">
        <f>IF(IF(IF(ISERROR(VLOOKUP(B116,'終売一覧'!B:B,1,FALSE)),"",1)&lt;&gt;"","-販売終了-","")&lt;&gt;"",IF(IF(ISERROR(VLOOKUP(B116,'終売一覧'!B:B,1,FALSE)),"",1)&lt;&gt;"","-販売終了-",""),IF(ISERROR(VLOOKUP(B116,'欠品一覧'!B:D,3,FALSE)),"","-欠品中（"&amp;VLOOKUP(B116,'欠品一覧'!B:D,3,FALSE)&amp;"）-"))</f>
      </c>
      <c r="J116" s="65" t="s">
        <v>314</v>
      </c>
      <c r="K116" s="66"/>
      <c r="L116" s="20"/>
      <c r="M116" s="42"/>
      <c r="N116" s="42"/>
    </row>
    <row r="117" spans="2:14" s="7" customFormat="1" ht="21" customHeight="1">
      <c r="B117" s="55">
        <v>4582649180108</v>
      </c>
      <c r="C117" s="56" t="s">
        <v>310</v>
      </c>
      <c r="D117" s="56"/>
      <c r="E117" s="63" t="s">
        <v>22</v>
      </c>
      <c r="F117" s="63" t="s">
        <v>312</v>
      </c>
      <c r="G117" s="64">
        <v>2900</v>
      </c>
      <c r="H117" s="71">
        <f>ROUND(ordersheet!$G117*K$9,0)</f>
        <v>2900</v>
      </c>
      <c r="I117" s="72">
        <f>IF(IF(IF(ISERROR(VLOOKUP(B117,'終売一覧'!B:B,1,FALSE)),"",1)&lt;&gt;"","-販売終了-","")&lt;&gt;"",IF(IF(ISERROR(VLOOKUP(B117,'終売一覧'!B:B,1,FALSE)),"",1)&lt;&gt;"","-販売終了-",""),IF(ISERROR(VLOOKUP(B117,'欠品一覧'!B:D,3,FALSE)),"","-欠品中（"&amp;VLOOKUP(B117,'欠品一覧'!B:D,3,FALSE)&amp;"）-"))</f>
      </c>
      <c r="J117" s="65" t="s">
        <v>314</v>
      </c>
      <c r="K117" s="66"/>
      <c r="L117" s="20"/>
      <c r="M117" s="42"/>
      <c r="N117" s="42"/>
    </row>
    <row r="118" spans="2:14" s="7" customFormat="1" ht="21" customHeight="1">
      <c r="B118" s="55">
        <v>4582649180078</v>
      </c>
      <c r="C118" s="56" t="s">
        <v>310</v>
      </c>
      <c r="D118" s="56"/>
      <c r="E118" s="63" t="s">
        <v>136</v>
      </c>
      <c r="F118" s="63" t="s">
        <v>311</v>
      </c>
      <c r="G118" s="64">
        <v>2900</v>
      </c>
      <c r="H118" s="71">
        <f>ROUND(ordersheet!$G118*K$9,0)</f>
        <v>2900</v>
      </c>
      <c r="I118" s="72">
        <f>IF(IF(IF(ISERROR(VLOOKUP(B118,'終売一覧'!B:B,1,FALSE)),"",1)&lt;&gt;"","-販売終了-","")&lt;&gt;"",IF(IF(ISERROR(VLOOKUP(B118,'終売一覧'!B:B,1,FALSE)),"",1)&lt;&gt;"","-販売終了-",""),IF(ISERROR(VLOOKUP(B118,'欠品一覧'!B:D,3,FALSE)),"","-欠品中（"&amp;VLOOKUP(B118,'欠品一覧'!B:D,3,FALSE)&amp;"）-"))</f>
      </c>
      <c r="J118" s="65" t="s">
        <v>314</v>
      </c>
      <c r="K118" s="66"/>
      <c r="L118" s="20"/>
      <c r="M118" s="42"/>
      <c r="N118" s="42"/>
    </row>
    <row r="119" spans="2:14" s="7" customFormat="1" ht="21" customHeight="1">
      <c r="B119" s="55">
        <v>4582649180085</v>
      </c>
      <c r="C119" s="56" t="s">
        <v>310</v>
      </c>
      <c r="D119" s="56"/>
      <c r="E119" s="63" t="s">
        <v>136</v>
      </c>
      <c r="F119" s="63" t="s">
        <v>312</v>
      </c>
      <c r="G119" s="64">
        <v>2900</v>
      </c>
      <c r="H119" s="71">
        <f>ROUND(ordersheet!$G119*K$9,0)</f>
        <v>2900</v>
      </c>
      <c r="I119" s="72">
        <f>IF(IF(IF(ISERROR(VLOOKUP(B119,'終売一覧'!B:B,1,FALSE)),"",1)&lt;&gt;"","-販売終了-","")&lt;&gt;"",IF(IF(ISERROR(VLOOKUP(B119,'終売一覧'!B:B,1,FALSE)),"",1)&lt;&gt;"","-販売終了-",""),IF(ISERROR(VLOOKUP(B119,'欠品一覧'!B:D,3,FALSE)),"","-欠品中（"&amp;VLOOKUP(B119,'欠品一覧'!B:D,3,FALSE)&amp;"）-"))</f>
      </c>
      <c r="J119" s="65" t="s">
        <v>314</v>
      </c>
      <c r="K119" s="66"/>
      <c r="L119" s="20"/>
      <c r="M119" s="42"/>
      <c r="N119" s="42"/>
    </row>
    <row r="120" spans="2:14" s="7" customFormat="1" ht="21" customHeight="1">
      <c r="B120" s="74">
        <v>4562134889372</v>
      </c>
      <c r="C120" s="75" t="s">
        <v>296</v>
      </c>
      <c r="D120" s="75"/>
      <c r="E120" s="63" t="s">
        <v>136</v>
      </c>
      <c r="F120" s="63" t="s">
        <v>17</v>
      </c>
      <c r="G120" s="64">
        <v>8000</v>
      </c>
      <c r="H120" s="71">
        <f>ROUND(ordersheet!$G120*K$9,0)</f>
        <v>8000</v>
      </c>
      <c r="I120" s="72">
        <f>IF(IF(IF(ISERROR(VLOOKUP(B120,'終売一覧'!B:B,1,FALSE)),"",1)&lt;&gt;"","-販売終了-","")&lt;&gt;"",IF(IF(ISERROR(VLOOKUP(B120,'終売一覧'!B:B,1,FALSE)),"",1)&lt;&gt;"","-販売終了-",""),IF(ISERROR(VLOOKUP(B120,'欠品一覧'!B:D,3,FALSE)),"","-欠品中（"&amp;VLOOKUP(B120,'欠品一覧'!B:D,3,FALSE)&amp;"）-"))</f>
      </c>
      <c r="J120" s="65"/>
      <c r="K120" s="66"/>
      <c r="L120" s="20"/>
      <c r="M120" s="42"/>
      <c r="N120" s="42"/>
    </row>
    <row r="121" spans="2:14" s="7" customFormat="1" ht="21" customHeight="1">
      <c r="B121" s="69">
        <v>4562134888290</v>
      </c>
      <c r="C121" s="70" t="s">
        <v>174</v>
      </c>
      <c r="D121" s="70"/>
      <c r="E121" s="63" t="s">
        <v>160</v>
      </c>
      <c r="F121" s="63" t="s">
        <v>32</v>
      </c>
      <c r="G121" s="64">
        <v>7000</v>
      </c>
      <c r="H121" s="71">
        <f>ROUND(ordersheet!$G121*K$9,0)</f>
        <v>7000</v>
      </c>
      <c r="I121" s="72">
        <f>IF(IF(IF(ISERROR(VLOOKUP(B121,'終売一覧'!B:B,1,FALSE)),"",1)&lt;&gt;"","-販売終了-","")&lt;&gt;"",IF(IF(ISERROR(VLOOKUP(B121,'終売一覧'!B:B,1,FALSE)),"",1)&lt;&gt;"","-販売終了-",""),IF(ISERROR(VLOOKUP(B121,'欠品一覧'!B:D,3,FALSE)),"","-欠品中（"&amp;VLOOKUP(B121,'欠品一覧'!B:D,3,FALSE)&amp;"）-"))</f>
      </c>
      <c r="J121" s="65"/>
      <c r="K121" s="66"/>
      <c r="L121" s="20"/>
      <c r="M121" s="42"/>
      <c r="N121" s="42"/>
    </row>
    <row r="122" spans="2:14" s="7" customFormat="1" ht="21" customHeight="1">
      <c r="B122" s="55">
        <v>4562134888306</v>
      </c>
      <c r="C122" s="56" t="s">
        <v>175</v>
      </c>
      <c r="D122" s="56"/>
      <c r="E122" s="63" t="s">
        <v>95</v>
      </c>
      <c r="F122" s="63" t="s">
        <v>32</v>
      </c>
      <c r="G122" s="64">
        <v>5000</v>
      </c>
      <c r="H122" s="59">
        <f>ROUND(ordersheet!$G122*K$9,0)</f>
        <v>5000</v>
      </c>
      <c r="I122" s="60" t="str">
        <f>IF(IF(IF(ISERROR(VLOOKUP(B122,'終売一覧'!B:B,1,FALSE)),"",1)&lt;&gt;"","-販売終了-","")&lt;&gt;"",IF(IF(ISERROR(VLOOKUP(B122,'終売一覧'!B:B,1,FALSE)),"",1)&lt;&gt;"","-販売終了-",""),IF(ISERROR(VLOOKUP(B122,'欠品一覧'!B:D,3,FALSE)),"","-欠品中（"&amp;VLOOKUP(B122,'欠品一覧'!B:D,3,FALSE)&amp;"）-"))</f>
        <v>-欠品中（長期欠品）-</v>
      </c>
      <c r="J122" s="65"/>
      <c r="K122" s="66"/>
      <c r="L122" s="20"/>
      <c r="M122" s="42"/>
      <c r="N122" s="42"/>
    </row>
    <row r="123" spans="2:14" s="7" customFormat="1" ht="21" customHeight="1">
      <c r="B123" s="67">
        <v>4562134888313</v>
      </c>
      <c r="C123" s="68" t="s">
        <v>176</v>
      </c>
      <c r="D123" s="68"/>
      <c r="E123" s="63" t="s">
        <v>95</v>
      </c>
      <c r="F123" s="63" t="s">
        <v>32</v>
      </c>
      <c r="G123" s="64">
        <v>3500</v>
      </c>
      <c r="H123" s="59">
        <f>ROUND(ordersheet!$G123*K$9,0)</f>
        <v>3500</v>
      </c>
      <c r="I123" s="60">
        <f>IF(IF(IF(ISERROR(VLOOKUP(B123,'終売一覧'!B:B,1,FALSE)),"",1)&lt;&gt;"","-販売終了-","")&lt;&gt;"",IF(IF(ISERROR(VLOOKUP(B123,'終売一覧'!B:B,1,FALSE)),"",1)&lt;&gt;"","-販売終了-",""),IF(ISERROR(VLOOKUP(B123,'欠品一覧'!B:D,3,FALSE)),"","-欠品中（"&amp;VLOOKUP(B123,'欠品一覧'!B:D,3,FALSE)&amp;"）-"))</f>
      </c>
      <c r="J123" s="65"/>
      <c r="K123" s="66"/>
      <c r="L123" s="20"/>
      <c r="M123" s="42"/>
      <c r="N123" s="42"/>
    </row>
    <row r="124" spans="1:14" ht="21" customHeight="1">
      <c r="A124" s="7"/>
      <c r="B124" s="69">
        <v>4562134887644</v>
      </c>
      <c r="C124" s="70" t="s">
        <v>118</v>
      </c>
      <c r="D124" s="70"/>
      <c r="E124" s="63" t="s">
        <v>22</v>
      </c>
      <c r="F124" s="63" t="s">
        <v>32</v>
      </c>
      <c r="G124" s="76">
        <v>3600</v>
      </c>
      <c r="H124" s="71">
        <f>ROUND(ordersheet!$G124*K$9,0)</f>
        <v>3600</v>
      </c>
      <c r="I124" s="72">
        <f>IF(IF(IF(ISERROR(VLOOKUP(B124,'終売一覧'!B:B,1,FALSE)),"",1)&lt;&gt;"","-販売終了-","")&lt;&gt;"",IF(IF(ISERROR(VLOOKUP(B124,'終売一覧'!B:B,1,FALSE)),"",1)&lt;&gt;"","-販売終了-",""),IF(ISERROR(VLOOKUP(B124,'欠品一覧'!B:D,3,FALSE)),"","-欠品中（"&amp;VLOOKUP(B124,'欠品一覧'!B:D,3,FALSE)&amp;"）-"))</f>
      </c>
      <c r="J124" s="65"/>
      <c r="K124" s="66"/>
      <c r="L124" s="20" t="s">
        <v>199</v>
      </c>
      <c r="M124" s="42"/>
      <c r="N124" s="42"/>
    </row>
    <row r="125" spans="1:14" ht="21" customHeight="1">
      <c r="A125" s="7"/>
      <c r="B125" s="55">
        <v>4562134887651</v>
      </c>
      <c r="C125" s="56" t="s">
        <v>118</v>
      </c>
      <c r="D125" s="56"/>
      <c r="E125" s="63" t="s">
        <v>22</v>
      </c>
      <c r="F125" s="63" t="s">
        <v>34</v>
      </c>
      <c r="G125" s="76">
        <v>3600</v>
      </c>
      <c r="H125" s="59">
        <f>ROUND(ordersheet!$G125*K$9,0)</f>
        <v>3600</v>
      </c>
      <c r="I125" s="60">
        <f>IF(IF(IF(ISERROR(VLOOKUP(B125,'終売一覧'!B:B,1,FALSE)),"",1)&lt;&gt;"","-販売終了-","")&lt;&gt;"",IF(IF(ISERROR(VLOOKUP(B125,'終売一覧'!B:B,1,FALSE)),"",1)&lt;&gt;"","-販売終了-",""),IF(ISERROR(VLOOKUP(B125,'欠品一覧'!B:D,3,FALSE)),"","-欠品中（"&amp;VLOOKUP(B125,'欠品一覧'!B:D,3,FALSE)&amp;"）-"))</f>
      </c>
      <c r="J125" s="65"/>
      <c r="K125" s="66"/>
      <c r="L125" s="20" t="s">
        <v>199</v>
      </c>
      <c r="M125" s="42"/>
      <c r="N125" s="42"/>
    </row>
    <row r="126" spans="1:14" ht="21" customHeight="1">
      <c r="A126" s="7"/>
      <c r="B126" s="55">
        <v>4562134887668</v>
      </c>
      <c r="C126" s="56" t="s">
        <v>118</v>
      </c>
      <c r="D126" s="56"/>
      <c r="E126" s="63" t="s">
        <v>96</v>
      </c>
      <c r="F126" s="63" t="s">
        <v>32</v>
      </c>
      <c r="G126" s="76">
        <v>3600</v>
      </c>
      <c r="H126" s="59">
        <f>ROUND(ordersheet!$G126*K$9,0)</f>
        <v>3600</v>
      </c>
      <c r="I126" s="60" t="str">
        <f>IF(IF(IF(ISERROR(VLOOKUP(B126,'終売一覧'!B:B,1,FALSE)),"",1)&lt;&gt;"","-販売終了-","")&lt;&gt;"",IF(IF(ISERROR(VLOOKUP(B126,'終売一覧'!B:B,1,FALSE)),"",1)&lt;&gt;"","-販売終了-",""),IF(ISERROR(VLOOKUP(B126,'欠品一覧'!B:D,3,FALSE)),"","-欠品中（"&amp;VLOOKUP(B126,'欠品一覧'!B:D,3,FALSE)&amp;"）-"))</f>
        <v>-欠品中（長期欠品）-</v>
      </c>
      <c r="J126" s="65"/>
      <c r="K126" s="66"/>
      <c r="L126" s="20" t="s">
        <v>199</v>
      </c>
      <c r="M126" s="42"/>
      <c r="N126" s="42"/>
    </row>
    <row r="127" spans="1:14" ht="21" customHeight="1">
      <c r="A127" s="7"/>
      <c r="B127" s="67">
        <v>4562134887675</v>
      </c>
      <c r="C127" s="68" t="s">
        <v>118</v>
      </c>
      <c r="D127" s="68"/>
      <c r="E127" s="63" t="s">
        <v>96</v>
      </c>
      <c r="F127" s="63" t="s">
        <v>34</v>
      </c>
      <c r="G127" s="76">
        <v>3600</v>
      </c>
      <c r="H127" s="59">
        <f>ROUND(ordersheet!$G127*K$9,0)</f>
        <v>3600</v>
      </c>
      <c r="I127" s="60">
        <f>IF(IF(IF(ISERROR(VLOOKUP(B127,'終売一覧'!B:B,1,FALSE)),"",1)&lt;&gt;"","-販売終了-","")&lt;&gt;"",IF(IF(ISERROR(VLOOKUP(B127,'終売一覧'!B:B,1,FALSE)),"",1)&lt;&gt;"","-販売終了-",""),IF(ISERROR(VLOOKUP(B127,'欠品一覧'!B:D,3,FALSE)),"","-欠品中（"&amp;VLOOKUP(B127,'欠品一覧'!B:D,3,FALSE)&amp;"）-"))</f>
      </c>
      <c r="J127" s="65"/>
      <c r="K127" s="66"/>
      <c r="L127" s="20" t="s">
        <v>199</v>
      </c>
      <c r="M127" s="42"/>
      <c r="N127" s="42"/>
    </row>
    <row r="128" spans="2:14" ht="21" customHeight="1">
      <c r="B128" s="69">
        <v>4562134888726</v>
      </c>
      <c r="C128" s="70" t="s">
        <v>173</v>
      </c>
      <c r="D128" s="70"/>
      <c r="E128" s="63" t="s">
        <v>159</v>
      </c>
      <c r="F128" s="63" t="s">
        <v>161</v>
      </c>
      <c r="G128" s="76">
        <v>5200</v>
      </c>
      <c r="H128" s="71">
        <f>ROUND(ordersheet!$G128*K$9,0)</f>
        <v>5200</v>
      </c>
      <c r="I128" s="72">
        <f>IF(IF(IF(ISERROR(VLOOKUP(B128,'終売一覧'!B:B,1,FALSE)),"",1)&lt;&gt;"","-販売終了-","")&lt;&gt;"",IF(IF(ISERROR(VLOOKUP(B128,'終売一覧'!B:B,1,FALSE)),"",1)&lt;&gt;"","-販売終了-",""),IF(ISERROR(VLOOKUP(B128,'欠品一覧'!B:D,3,FALSE)),"","-欠品中（"&amp;VLOOKUP(B128,'欠品一覧'!B:D,3,FALSE)&amp;"）-"))</f>
      </c>
      <c r="J128" s="65"/>
      <c r="K128" s="66"/>
      <c r="L128" s="20"/>
      <c r="M128" s="42"/>
      <c r="N128" s="42"/>
    </row>
    <row r="129" spans="2:14" ht="21" customHeight="1">
      <c r="B129" s="55">
        <v>4562134888733</v>
      </c>
      <c r="C129" s="56" t="s">
        <v>173</v>
      </c>
      <c r="D129" s="56"/>
      <c r="E129" s="63" t="s">
        <v>159</v>
      </c>
      <c r="F129" s="63" t="s">
        <v>162</v>
      </c>
      <c r="G129" s="76">
        <v>5200</v>
      </c>
      <c r="H129" s="59">
        <f>ROUND(ordersheet!$G129*K$9,0)</f>
        <v>5200</v>
      </c>
      <c r="I129" s="60">
        <f>IF(IF(IF(ISERROR(VLOOKUP(B129,'終売一覧'!B:B,1,FALSE)),"",1)&lt;&gt;"","-販売終了-","")&lt;&gt;"",IF(IF(ISERROR(VLOOKUP(B129,'終売一覧'!B:B,1,FALSE)),"",1)&lt;&gt;"","-販売終了-",""),IF(ISERROR(VLOOKUP(B129,'欠品一覧'!B:D,3,FALSE)),"","-欠品中（"&amp;VLOOKUP(B129,'欠品一覧'!B:D,3,FALSE)&amp;"）-"))</f>
      </c>
      <c r="J129" s="65"/>
      <c r="K129" s="66"/>
      <c r="L129" s="20"/>
      <c r="M129" s="42"/>
      <c r="N129" s="42"/>
    </row>
    <row r="130" spans="2:14" ht="21" customHeight="1">
      <c r="B130" s="55">
        <v>4562134888740</v>
      </c>
      <c r="C130" s="56" t="s">
        <v>173</v>
      </c>
      <c r="D130" s="56"/>
      <c r="E130" s="63" t="s">
        <v>159</v>
      </c>
      <c r="F130" s="63" t="s">
        <v>163</v>
      </c>
      <c r="G130" s="76">
        <v>5200</v>
      </c>
      <c r="H130" s="59">
        <f>ROUND(ordersheet!$G130*K$9,0)</f>
        <v>5200</v>
      </c>
      <c r="I130" s="60">
        <f>IF(IF(IF(ISERROR(VLOOKUP(B130,'終売一覧'!B:B,1,FALSE)),"",1)&lt;&gt;"","-販売終了-","")&lt;&gt;"",IF(IF(ISERROR(VLOOKUP(B130,'終売一覧'!B:B,1,FALSE)),"",1)&lt;&gt;"","-販売終了-",""),IF(ISERROR(VLOOKUP(B130,'欠品一覧'!B:D,3,FALSE)),"","-欠品中（"&amp;VLOOKUP(B130,'欠品一覧'!B:D,3,FALSE)&amp;"）-"))</f>
      </c>
      <c r="J130" s="65"/>
      <c r="K130" s="66"/>
      <c r="L130" s="20"/>
      <c r="M130" s="42"/>
      <c r="N130" s="42"/>
    </row>
    <row r="131" spans="2:14" ht="21" customHeight="1">
      <c r="B131" s="55">
        <v>4562134888757</v>
      </c>
      <c r="C131" s="56" t="s">
        <v>173</v>
      </c>
      <c r="D131" s="56"/>
      <c r="E131" s="63" t="s">
        <v>160</v>
      </c>
      <c r="F131" s="63" t="s">
        <v>161</v>
      </c>
      <c r="G131" s="76">
        <v>5200</v>
      </c>
      <c r="H131" s="59">
        <f>ROUND(ordersheet!$G131*K$9,0)</f>
        <v>5200</v>
      </c>
      <c r="I131" s="60">
        <f>IF(IF(IF(ISERROR(VLOOKUP(B131,'終売一覧'!B:B,1,FALSE)),"",1)&lt;&gt;"","-販売終了-","")&lt;&gt;"",IF(IF(ISERROR(VLOOKUP(B131,'終売一覧'!B:B,1,FALSE)),"",1)&lt;&gt;"","-販売終了-",""),IF(ISERROR(VLOOKUP(B131,'欠品一覧'!B:D,3,FALSE)),"","-欠品中（"&amp;VLOOKUP(B131,'欠品一覧'!B:D,3,FALSE)&amp;"）-"))</f>
      </c>
      <c r="J131" s="65"/>
      <c r="K131" s="66"/>
      <c r="L131" s="20"/>
      <c r="M131" s="42"/>
      <c r="N131" s="42"/>
    </row>
    <row r="132" spans="2:14" ht="21" customHeight="1">
      <c r="B132" s="55">
        <v>4562134888764</v>
      </c>
      <c r="C132" s="56" t="s">
        <v>173</v>
      </c>
      <c r="D132" s="56"/>
      <c r="E132" s="63" t="s">
        <v>160</v>
      </c>
      <c r="F132" s="63" t="s">
        <v>162</v>
      </c>
      <c r="G132" s="76">
        <v>5200</v>
      </c>
      <c r="H132" s="59">
        <f>ROUND(ordersheet!$G132*K$9,0)</f>
        <v>5200</v>
      </c>
      <c r="I132" s="60">
        <f>IF(IF(IF(ISERROR(VLOOKUP(B132,'終売一覧'!B:B,1,FALSE)),"",1)&lt;&gt;"","-販売終了-","")&lt;&gt;"",IF(IF(ISERROR(VLOOKUP(B132,'終売一覧'!B:B,1,FALSE)),"",1)&lt;&gt;"","-販売終了-",""),IF(ISERROR(VLOOKUP(B132,'欠品一覧'!B:D,3,FALSE)),"","-欠品中（"&amp;VLOOKUP(B132,'欠品一覧'!B:D,3,FALSE)&amp;"）-"))</f>
      </c>
      <c r="J132" s="65"/>
      <c r="K132" s="66"/>
      <c r="L132" s="20"/>
      <c r="M132" s="42"/>
      <c r="N132" s="42"/>
    </row>
    <row r="133" spans="2:14" ht="21" customHeight="1">
      <c r="B133" s="67">
        <v>4562134888771</v>
      </c>
      <c r="C133" s="68" t="s">
        <v>173</v>
      </c>
      <c r="D133" s="68"/>
      <c r="E133" s="63" t="s">
        <v>160</v>
      </c>
      <c r="F133" s="63" t="s">
        <v>163</v>
      </c>
      <c r="G133" s="76">
        <v>5200</v>
      </c>
      <c r="H133" s="59">
        <f>ROUND(ordersheet!$G133*K$9,0)</f>
        <v>5200</v>
      </c>
      <c r="I133" s="60">
        <f>IF(IF(IF(ISERROR(VLOOKUP(B133,'終売一覧'!B:B,1,FALSE)),"",1)&lt;&gt;"","-販売終了-","")&lt;&gt;"",IF(IF(ISERROR(VLOOKUP(B133,'終売一覧'!B:B,1,FALSE)),"",1)&lt;&gt;"","-販売終了-",""),IF(ISERROR(VLOOKUP(B133,'欠品一覧'!B:D,3,FALSE)),"","-欠品中（"&amp;VLOOKUP(B133,'欠品一覧'!B:D,3,FALSE)&amp;"）-"))</f>
      </c>
      <c r="J133" s="65"/>
      <c r="K133" s="66"/>
      <c r="L133" s="20"/>
      <c r="M133" s="42"/>
      <c r="N133" s="42"/>
    </row>
    <row r="134" spans="1:14" ht="21" customHeight="1">
      <c r="A134" s="7"/>
      <c r="B134" s="55">
        <v>4562134887699</v>
      </c>
      <c r="C134" s="56" t="s">
        <v>119</v>
      </c>
      <c r="D134" s="56"/>
      <c r="E134" s="57" t="s">
        <v>22</v>
      </c>
      <c r="F134" s="57" t="s">
        <v>34</v>
      </c>
      <c r="G134" s="84">
        <v>4500</v>
      </c>
      <c r="H134" s="59">
        <f>ROUND(ordersheet!$G134*K$9,0)</f>
        <v>4500</v>
      </c>
      <c r="I134" s="60">
        <f>IF(IF(IF(ISERROR(VLOOKUP(B134,'終売一覧'!B:B,1,FALSE)),"",1)&lt;&gt;"","-販売終了-","")&lt;&gt;"",IF(IF(ISERROR(VLOOKUP(B134,'終売一覧'!B:B,1,FALSE)),"",1)&lt;&gt;"","-販売終了-",""),IF(ISERROR(VLOOKUP(B134,'欠品一覧'!B:D,3,FALSE)),"","-欠品中（"&amp;VLOOKUP(B134,'欠品一覧'!B:D,3,FALSE)&amp;"）-"))</f>
      </c>
      <c r="J134" s="61"/>
      <c r="K134" s="62"/>
      <c r="L134" s="20" t="s">
        <v>199</v>
      </c>
      <c r="M134" s="42"/>
      <c r="N134" s="42"/>
    </row>
    <row r="135" spans="1:14" ht="21" customHeight="1">
      <c r="A135" s="7"/>
      <c r="B135" s="55">
        <v>4562134887705</v>
      </c>
      <c r="C135" s="56" t="s">
        <v>119</v>
      </c>
      <c r="D135" s="56"/>
      <c r="E135" s="63" t="s">
        <v>92</v>
      </c>
      <c r="F135" s="63" t="s">
        <v>32</v>
      </c>
      <c r="G135" s="76">
        <v>4500</v>
      </c>
      <c r="H135" s="59">
        <f>ROUND(ordersheet!$G135*K$9,0)</f>
        <v>4500</v>
      </c>
      <c r="I135" s="60">
        <f>IF(IF(IF(ISERROR(VLOOKUP(B135,'終売一覧'!B:B,1,FALSE)),"",1)&lt;&gt;"","-販売終了-","")&lt;&gt;"",IF(IF(ISERROR(VLOOKUP(B135,'終売一覧'!B:B,1,FALSE)),"",1)&lt;&gt;"","-販売終了-",""),IF(ISERROR(VLOOKUP(B135,'欠品一覧'!B:D,3,FALSE)),"","-欠品中（"&amp;VLOOKUP(B135,'欠品一覧'!B:D,3,FALSE)&amp;"）-"))</f>
      </c>
      <c r="J135" s="65"/>
      <c r="K135" s="66"/>
      <c r="L135" s="20" t="s">
        <v>199</v>
      </c>
      <c r="M135" s="42"/>
      <c r="N135" s="42"/>
    </row>
    <row r="136" spans="1:14" ht="21" customHeight="1">
      <c r="A136" s="7"/>
      <c r="B136" s="67">
        <v>4562134887712</v>
      </c>
      <c r="C136" s="68" t="s">
        <v>119</v>
      </c>
      <c r="D136" s="68"/>
      <c r="E136" s="63" t="s">
        <v>92</v>
      </c>
      <c r="F136" s="63" t="s">
        <v>34</v>
      </c>
      <c r="G136" s="76">
        <v>4500</v>
      </c>
      <c r="H136" s="59">
        <f>ROUND(ordersheet!$G136*K$9,0)</f>
        <v>4500</v>
      </c>
      <c r="I136" s="60">
        <f>IF(IF(IF(ISERROR(VLOOKUP(B136,'終売一覧'!B:B,1,FALSE)),"",1)&lt;&gt;"","-販売終了-","")&lt;&gt;"",IF(IF(ISERROR(VLOOKUP(B136,'終売一覧'!B:B,1,FALSE)),"",1)&lt;&gt;"","-販売終了-",""),IF(ISERROR(VLOOKUP(B136,'欠品一覧'!B:D,3,FALSE)),"","-欠品中（"&amp;VLOOKUP(B136,'欠品一覧'!B:D,3,FALSE)&amp;"）-"))</f>
      </c>
      <c r="J136" s="65"/>
      <c r="K136" s="66"/>
      <c r="L136" s="20" t="s">
        <v>199</v>
      </c>
      <c r="M136" s="42"/>
      <c r="N136" s="42"/>
    </row>
    <row r="137" spans="2:14" s="7" customFormat="1" ht="21" customHeight="1">
      <c r="B137" s="69">
        <v>4562134887156</v>
      </c>
      <c r="C137" s="70" t="s">
        <v>94</v>
      </c>
      <c r="D137" s="70"/>
      <c r="E137" s="63" t="s">
        <v>18</v>
      </c>
      <c r="F137" s="63" t="s">
        <v>32</v>
      </c>
      <c r="G137" s="64">
        <v>4800</v>
      </c>
      <c r="H137" s="71">
        <f>ROUND(ordersheet!$G137*K$9,0)</f>
        <v>4800</v>
      </c>
      <c r="I137" s="72">
        <f>IF(IF(IF(ISERROR(VLOOKUP(B137,'終売一覧'!B:B,1,FALSE)),"",1)&lt;&gt;"","-販売終了-","")&lt;&gt;"",IF(IF(ISERROR(VLOOKUP(B137,'終売一覧'!B:B,1,FALSE)),"",1)&lt;&gt;"","-販売終了-",""),IF(ISERROR(VLOOKUP(B137,'欠品一覧'!B:D,3,FALSE)),"","-欠品中（"&amp;VLOOKUP(B137,'欠品一覧'!B:D,3,FALSE)&amp;"）-"))</f>
      </c>
      <c r="J137" s="65"/>
      <c r="K137" s="66"/>
      <c r="L137" s="20"/>
      <c r="M137" s="42"/>
      <c r="N137" s="42"/>
    </row>
    <row r="138" spans="2:14" s="7" customFormat="1" ht="21" customHeight="1">
      <c r="B138" s="55">
        <v>4562134887163</v>
      </c>
      <c r="C138" s="56" t="s">
        <v>94</v>
      </c>
      <c r="D138" s="56"/>
      <c r="E138" s="63" t="s">
        <v>18</v>
      </c>
      <c r="F138" s="63" t="s">
        <v>34</v>
      </c>
      <c r="G138" s="64">
        <v>4800</v>
      </c>
      <c r="H138" s="59">
        <f>ROUND(ordersheet!$G138*K$9,0)</f>
        <v>4800</v>
      </c>
      <c r="I138" s="60">
        <f>IF(IF(IF(ISERROR(VLOOKUP(B138,'終売一覧'!B:B,1,FALSE)),"",1)&lt;&gt;"","-販売終了-","")&lt;&gt;"",IF(IF(ISERROR(VLOOKUP(B138,'終売一覧'!B:B,1,FALSE)),"",1)&lt;&gt;"","-販売終了-",""),IF(ISERROR(VLOOKUP(B138,'欠品一覧'!B:D,3,FALSE)),"","-欠品中（"&amp;VLOOKUP(B138,'欠品一覧'!B:D,3,FALSE)&amp;"）-"))</f>
      </c>
      <c r="J138" s="65"/>
      <c r="K138" s="66"/>
      <c r="L138" s="20"/>
      <c r="M138" s="42"/>
      <c r="N138" s="42"/>
    </row>
    <row r="139" spans="2:14" s="7" customFormat="1" ht="21" customHeight="1">
      <c r="B139" s="55">
        <v>4562134889532</v>
      </c>
      <c r="C139" s="56" t="s">
        <v>229</v>
      </c>
      <c r="D139" s="56"/>
      <c r="E139" s="63" t="s">
        <v>213</v>
      </c>
      <c r="F139" s="63" t="s">
        <v>32</v>
      </c>
      <c r="G139" s="64">
        <v>4800</v>
      </c>
      <c r="H139" s="59">
        <f>ROUND(ordersheet!$G139*K$9,0)</f>
        <v>4800</v>
      </c>
      <c r="I139" s="60">
        <f>IF(IF(IF(ISERROR(VLOOKUP(B139,'終売一覧'!B:B,1,FALSE)),"",1)&lt;&gt;"","-販売終了-","")&lt;&gt;"",IF(IF(ISERROR(VLOOKUP(B139,'終売一覧'!B:B,1,FALSE)),"",1)&lt;&gt;"","-販売終了-",""),IF(ISERROR(VLOOKUP(B139,'欠品一覧'!B:D,3,FALSE)),"","-欠品中（"&amp;VLOOKUP(B139,'欠品一覧'!B:D,3,FALSE)&amp;"）-"))</f>
      </c>
      <c r="J139" s="65"/>
      <c r="K139" s="66"/>
      <c r="L139" s="20"/>
      <c r="M139" s="42"/>
      <c r="N139" s="42"/>
    </row>
    <row r="140" spans="2:14" s="7" customFormat="1" ht="21" customHeight="1">
      <c r="B140" s="55">
        <v>4562134889549</v>
      </c>
      <c r="C140" s="56" t="s">
        <v>229</v>
      </c>
      <c r="D140" s="56"/>
      <c r="E140" s="63" t="s">
        <v>213</v>
      </c>
      <c r="F140" s="63" t="s">
        <v>34</v>
      </c>
      <c r="G140" s="64">
        <v>4800</v>
      </c>
      <c r="H140" s="59">
        <f>ROUND(ordersheet!$G140*K$9,0)</f>
        <v>4800</v>
      </c>
      <c r="I140" s="60">
        <f>IF(IF(IF(ISERROR(VLOOKUP(B140,'終売一覧'!B:B,1,FALSE)),"",1)&lt;&gt;"","-販売終了-","")&lt;&gt;"",IF(IF(ISERROR(VLOOKUP(B140,'終売一覧'!B:B,1,FALSE)),"",1)&lt;&gt;"","-販売終了-",""),IF(ISERROR(VLOOKUP(B140,'欠品一覧'!B:D,3,FALSE)),"","-欠品中（"&amp;VLOOKUP(B140,'欠品一覧'!B:D,3,FALSE)&amp;"）-"))</f>
      </c>
      <c r="J140" s="65"/>
      <c r="K140" s="66"/>
      <c r="L140" s="20"/>
      <c r="M140" s="42"/>
      <c r="N140" s="42"/>
    </row>
    <row r="141" spans="2:14" s="7" customFormat="1" ht="21" customHeight="1">
      <c r="B141" s="55">
        <v>4562134889747</v>
      </c>
      <c r="C141" s="56" t="s">
        <v>229</v>
      </c>
      <c r="D141" s="56"/>
      <c r="E141" s="63" t="s">
        <v>97</v>
      </c>
      <c r="F141" s="63" t="s">
        <v>32</v>
      </c>
      <c r="G141" s="64">
        <v>4800</v>
      </c>
      <c r="H141" s="59">
        <f>ROUND(ordersheet!$G141*K$9,0)</f>
        <v>4800</v>
      </c>
      <c r="I141" s="60">
        <f>IF(IF(IF(ISERROR(VLOOKUP(B141,'終売一覧'!B:B,1,FALSE)),"",1)&lt;&gt;"","-販売終了-","")&lt;&gt;"",IF(IF(ISERROR(VLOOKUP(B141,'終売一覧'!B:B,1,FALSE)),"",1)&lt;&gt;"","-販売終了-",""),IF(ISERROR(VLOOKUP(B141,'欠品一覧'!B:D,3,FALSE)),"","-欠品中（"&amp;VLOOKUP(B141,'欠品一覧'!B:D,3,FALSE)&amp;"）-"))</f>
      </c>
      <c r="J141" s="65"/>
      <c r="K141" s="66"/>
      <c r="L141" s="20"/>
      <c r="M141" s="42"/>
      <c r="N141" s="42"/>
    </row>
    <row r="142" spans="2:14" s="7" customFormat="1" ht="21" customHeight="1">
      <c r="B142" s="67">
        <v>4562134889754</v>
      </c>
      <c r="C142" s="68" t="s">
        <v>229</v>
      </c>
      <c r="D142" s="68"/>
      <c r="E142" s="63" t="s">
        <v>97</v>
      </c>
      <c r="F142" s="63" t="s">
        <v>34</v>
      </c>
      <c r="G142" s="64">
        <v>4800</v>
      </c>
      <c r="H142" s="59">
        <f>ROUND(ordersheet!$G142*K$9,0)</f>
        <v>4800</v>
      </c>
      <c r="I142" s="60">
        <f>IF(IF(IF(ISERROR(VLOOKUP(B142,'終売一覧'!B:B,1,FALSE)),"",1)&lt;&gt;"","-販売終了-","")&lt;&gt;"",IF(IF(ISERROR(VLOOKUP(B142,'終売一覧'!B:B,1,FALSE)),"",1)&lt;&gt;"","-販売終了-",""),IF(ISERROR(VLOOKUP(B142,'欠品一覧'!B:D,3,FALSE)),"","-欠品中（"&amp;VLOOKUP(B142,'欠品一覧'!B:D,3,FALSE)&amp;"）-"))</f>
      </c>
      <c r="J142" s="65"/>
      <c r="K142" s="66"/>
      <c r="L142" s="20"/>
      <c r="M142" s="42"/>
      <c r="N142" s="42"/>
    </row>
    <row r="143" spans="2:14" s="83" customFormat="1" ht="21" customHeight="1">
      <c r="B143" s="55">
        <v>4562134886333</v>
      </c>
      <c r="C143" s="56" t="s">
        <v>78</v>
      </c>
      <c r="D143" s="56"/>
      <c r="E143" s="63" t="s">
        <v>23</v>
      </c>
      <c r="F143" s="63" t="s">
        <v>34</v>
      </c>
      <c r="G143" s="64">
        <v>3300</v>
      </c>
      <c r="H143" s="59">
        <f>ROUND(ordersheet!$G143*K$9,0)</f>
        <v>3300</v>
      </c>
      <c r="I143" s="60">
        <f>IF(IF(IF(ISERROR(VLOOKUP(B143,'終売一覧'!B:B,1,FALSE)),"",1)&lt;&gt;"","-販売終了-","")&lt;&gt;"",IF(IF(ISERROR(VLOOKUP(B143,'終売一覧'!B:B,1,FALSE)),"",1)&lt;&gt;"","-販売終了-",""),IF(ISERROR(VLOOKUP(B143,'欠品一覧'!B:D,3,FALSE)),"","-欠品中（"&amp;VLOOKUP(B143,'欠品一覧'!B:D,3,FALSE)&amp;"）-"))</f>
      </c>
      <c r="J143" s="65"/>
      <c r="K143" s="66"/>
      <c r="L143" s="20" t="s">
        <v>199</v>
      </c>
      <c r="M143" s="42"/>
      <c r="N143" s="41"/>
    </row>
    <row r="144" spans="1:14" s="83" customFormat="1" ht="21" customHeight="1">
      <c r="A144" s="7"/>
      <c r="B144" s="69">
        <v>4562134888542</v>
      </c>
      <c r="C144" s="70" t="s">
        <v>192</v>
      </c>
      <c r="D144" s="70"/>
      <c r="E144" s="63" t="s">
        <v>18</v>
      </c>
      <c r="F144" s="63" t="s">
        <v>32</v>
      </c>
      <c r="G144" s="64">
        <v>4300</v>
      </c>
      <c r="H144" s="71">
        <f>ROUND(ordersheet!$G144*K$9,0)</f>
        <v>4300</v>
      </c>
      <c r="I144" s="72">
        <f>IF(IF(IF(ISERROR(VLOOKUP(B144,'終売一覧'!B:B,1,FALSE)),"",1)&lt;&gt;"","-販売終了-","")&lt;&gt;"",IF(IF(ISERROR(VLOOKUP(B144,'終売一覧'!B:B,1,FALSE)),"",1)&lt;&gt;"","-販売終了-",""),IF(ISERROR(VLOOKUP(B144,'欠品一覧'!B:D,3,FALSE)),"","-欠品中（"&amp;VLOOKUP(B144,'欠品一覧'!B:D,3,FALSE)&amp;"）-"))</f>
      </c>
      <c r="J144" s="65"/>
      <c r="K144" s="66"/>
      <c r="L144" s="20"/>
      <c r="M144" s="42"/>
      <c r="N144" s="41"/>
    </row>
    <row r="145" spans="1:14" s="83" customFormat="1" ht="21" customHeight="1">
      <c r="A145" s="7"/>
      <c r="B145" s="55">
        <v>4562134888559</v>
      </c>
      <c r="C145" s="56" t="s">
        <v>192</v>
      </c>
      <c r="D145" s="56"/>
      <c r="E145" s="63" t="s">
        <v>18</v>
      </c>
      <c r="F145" s="63" t="s">
        <v>34</v>
      </c>
      <c r="G145" s="64">
        <v>4300</v>
      </c>
      <c r="H145" s="59">
        <f>ROUND(ordersheet!$G145*K$9,0)</f>
        <v>4300</v>
      </c>
      <c r="I145" s="60">
        <f>IF(IF(IF(ISERROR(VLOOKUP(B145,'終売一覧'!B:B,1,FALSE)),"",1)&lt;&gt;"","-販売終了-","")&lt;&gt;"",IF(IF(ISERROR(VLOOKUP(B145,'終売一覧'!B:B,1,FALSE)),"",1)&lt;&gt;"","-販売終了-",""),IF(ISERROR(VLOOKUP(B145,'欠品一覧'!B:D,3,FALSE)),"","-欠品中（"&amp;VLOOKUP(B145,'欠品一覧'!B:D,3,FALSE)&amp;"）-"))</f>
      </c>
      <c r="J145" s="65"/>
      <c r="K145" s="66"/>
      <c r="L145" s="20"/>
      <c r="M145" s="42"/>
      <c r="N145" s="41"/>
    </row>
    <row r="146" spans="1:14" s="83" customFormat="1" ht="21" customHeight="1">
      <c r="A146" s="7"/>
      <c r="B146" s="55">
        <v>4562134888689</v>
      </c>
      <c r="C146" s="56" t="s">
        <v>192</v>
      </c>
      <c r="D146" s="56"/>
      <c r="E146" s="57" t="s">
        <v>23</v>
      </c>
      <c r="F146" s="57" t="s">
        <v>34</v>
      </c>
      <c r="G146" s="58">
        <v>4300</v>
      </c>
      <c r="H146" s="59">
        <f>ROUND(ordersheet!$G146*K$9,0)</f>
        <v>4300</v>
      </c>
      <c r="I146" s="60">
        <f>IF(IF(IF(ISERROR(VLOOKUP(B146,'終売一覧'!B:B,1,FALSE)),"",1)&lt;&gt;"","-販売終了-","")&lt;&gt;"",IF(IF(ISERROR(VLOOKUP(B146,'終売一覧'!B:B,1,FALSE)),"",1)&lt;&gt;"","-販売終了-",""),IF(ISERROR(VLOOKUP(B146,'欠品一覧'!B:D,3,FALSE)),"","-欠品中（"&amp;VLOOKUP(B146,'欠品一覧'!B:D,3,FALSE)&amp;"）-"))</f>
      </c>
      <c r="J146" s="61"/>
      <c r="K146" s="62"/>
      <c r="L146" s="20"/>
      <c r="M146" s="42"/>
      <c r="N146" s="41"/>
    </row>
    <row r="147" spans="1:14" s="83" customFormat="1" ht="21" customHeight="1">
      <c r="A147" s="7"/>
      <c r="B147" s="55">
        <v>4562134889556</v>
      </c>
      <c r="C147" s="56" t="s">
        <v>230</v>
      </c>
      <c r="D147" s="56"/>
      <c r="E147" s="57" t="s">
        <v>213</v>
      </c>
      <c r="F147" s="57" t="s">
        <v>32</v>
      </c>
      <c r="G147" s="58">
        <v>4300</v>
      </c>
      <c r="H147" s="59">
        <f>ROUND(ordersheet!$G147*K$9,0)</f>
        <v>4300</v>
      </c>
      <c r="I147" s="60">
        <f>IF(IF(IF(ISERROR(VLOOKUP(B147,'終売一覧'!B:B,1,FALSE)),"",1)&lt;&gt;"","-販売終了-","")&lt;&gt;"",IF(IF(ISERROR(VLOOKUP(B147,'終売一覧'!B:B,1,FALSE)),"",1)&lt;&gt;"","-販売終了-",""),IF(ISERROR(VLOOKUP(B147,'欠品一覧'!B:D,3,FALSE)),"","-欠品中（"&amp;VLOOKUP(B147,'欠品一覧'!B:D,3,FALSE)&amp;"）-"))</f>
      </c>
      <c r="J147" s="61"/>
      <c r="K147" s="62"/>
      <c r="L147" s="20"/>
      <c r="M147" s="42"/>
      <c r="N147" s="41"/>
    </row>
    <row r="148" spans="1:14" s="83" customFormat="1" ht="21" customHeight="1">
      <c r="A148" s="7"/>
      <c r="B148" s="67">
        <v>4562134889563</v>
      </c>
      <c r="C148" s="68" t="s">
        <v>231</v>
      </c>
      <c r="D148" s="68"/>
      <c r="E148" s="57" t="s">
        <v>213</v>
      </c>
      <c r="F148" s="57" t="s">
        <v>34</v>
      </c>
      <c r="G148" s="58">
        <v>4300</v>
      </c>
      <c r="H148" s="59">
        <f>ROUND(ordersheet!$G148*K$9,0)</f>
        <v>4300</v>
      </c>
      <c r="I148" s="60">
        <f>IF(IF(IF(ISERROR(VLOOKUP(B148,'終売一覧'!B:B,1,FALSE)),"",1)&lt;&gt;"","-販売終了-","")&lt;&gt;"",IF(IF(ISERROR(VLOOKUP(B148,'終売一覧'!B:B,1,FALSE)),"",1)&lt;&gt;"","-販売終了-",""),IF(ISERROR(VLOOKUP(B148,'欠品一覧'!B:D,3,FALSE)),"","-欠品中（"&amp;VLOOKUP(B148,'欠品一覧'!B:D,3,FALSE)&amp;"）-"))</f>
      </c>
      <c r="J148" s="61"/>
      <c r="K148" s="62"/>
      <c r="L148" s="20"/>
      <c r="M148" s="42"/>
      <c r="N148" s="41"/>
    </row>
    <row r="149" spans="1:14" ht="21" customHeight="1">
      <c r="A149" s="83"/>
      <c r="B149" s="67">
        <v>4562134884698</v>
      </c>
      <c r="C149" s="68" t="s">
        <v>76</v>
      </c>
      <c r="D149" s="68"/>
      <c r="E149" s="57" t="s">
        <v>24</v>
      </c>
      <c r="F149" s="57" t="s">
        <v>34</v>
      </c>
      <c r="G149" s="84">
        <v>3500</v>
      </c>
      <c r="H149" s="59">
        <f>ROUND(ordersheet!$G149*K$9,0)</f>
        <v>3500</v>
      </c>
      <c r="I149" s="60" t="str">
        <f>IF(IF(IF(ISERROR(VLOOKUP(B149,'終売一覧'!B:B,1,FALSE)),"",1)&lt;&gt;"","-販売終了-","")&lt;&gt;"",IF(IF(ISERROR(VLOOKUP(B149,'終売一覧'!B:B,1,FALSE)),"",1)&lt;&gt;"","-販売終了-",""),IF(ISERROR(VLOOKUP(B149,'欠品一覧'!B:D,3,FALSE)),"","-欠品中（"&amp;VLOOKUP(B149,'欠品一覧'!B:D,3,FALSE)&amp;"）-"))</f>
        <v>-販売終了-</v>
      </c>
      <c r="J149" s="61"/>
      <c r="K149" s="62"/>
      <c r="L149" s="20" t="s">
        <v>315</v>
      </c>
      <c r="M149" s="42"/>
      <c r="N149" s="42"/>
    </row>
    <row r="150" spans="1:14" ht="21" customHeight="1">
      <c r="A150" s="7"/>
      <c r="B150" s="69">
        <v>4562134888566</v>
      </c>
      <c r="C150" s="70" t="s">
        <v>147</v>
      </c>
      <c r="D150" s="70"/>
      <c r="E150" s="63" t="s">
        <v>18</v>
      </c>
      <c r="F150" s="63" t="s">
        <v>142</v>
      </c>
      <c r="G150" s="76">
        <v>3500</v>
      </c>
      <c r="H150" s="59">
        <f>ROUND(ordersheet!$G150*K$9,0)</f>
        <v>3500</v>
      </c>
      <c r="I150" s="60">
        <f>IF(IF(IF(ISERROR(VLOOKUP(B150,'終売一覧'!B:B,1,FALSE)),"",1)&lt;&gt;"","-販売終了-","")&lt;&gt;"",IF(IF(ISERROR(VLOOKUP(B150,'終売一覧'!B:B,1,FALSE)),"",1)&lt;&gt;"","-販売終了-",""),IF(ISERROR(VLOOKUP(B150,'欠品一覧'!B:D,3,FALSE)),"","-欠品中（"&amp;VLOOKUP(B150,'欠品一覧'!B:D,3,FALSE)&amp;"）-"))</f>
      </c>
      <c r="J150" s="65"/>
      <c r="K150" s="66"/>
      <c r="L150" s="20"/>
      <c r="M150" s="42"/>
      <c r="N150" s="42"/>
    </row>
    <row r="151" spans="1:14" ht="21" customHeight="1">
      <c r="A151" s="7"/>
      <c r="B151" s="55">
        <v>4562134888573</v>
      </c>
      <c r="C151" s="56" t="s">
        <v>147</v>
      </c>
      <c r="D151" s="56"/>
      <c r="E151" s="57" t="s">
        <v>18</v>
      </c>
      <c r="F151" s="57" t="s">
        <v>32</v>
      </c>
      <c r="G151" s="76">
        <v>3500</v>
      </c>
      <c r="H151" s="59">
        <f>ROUND(ordersheet!$G151*K$9,0)</f>
        <v>3500</v>
      </c>
      <c r="I151" s="60">
        <f>IF(IF(IF(ISERROR(VLOOKUP(B151,'終売一覧'!B:B,1,FALSE)),"",1)&lt;&gt;"","-販売終了-","")&lt;&gt;"",IF(IF(ISERROR(VLOOKUP(B151,'終売一覧'!B:B,1,FALSE)),"",1)&lt;&gt;"","-販売終了-",""),IF(ISERROR(VLOOKUP(B151,'欠品一覧'!B:D,3,FALSE)),"","-欠品中（"&amp;VLOOKUP(B151,'欠品一覧'!B:D,3,FALSE)&amp;"）-"))</f>
      </c>
      <c r="J151" s="65"/>
      <c r="K151" s="62"/>
      <c r="L151" s="20"/>
      <c r="M151" s="42"/>
      <c r="N151" s="42"/>
    </row>
    <row r="152" spans="1:14" ht="21" customHeight="1">
      <c r="A152" s="7"/>
      <c r="B152" s="67">
        <v>4562134888580</v>
      </c>
      <c r="C152" s="68" t="s">
        <v>147</v>
      </c>
      <c r="D152" s="68"/>
      <c r="E152" s="57" t="s">
        <v>18</v>
      </c>
      <c r="F152" s="57" t="s">
        <v>34</v>
      </c>
      <c r="G152" s="76">
        <v>3500</v>
      </c>
      <c r="H152" s="59">
        <f>ROUND(ordersheet!$G152*K$9,0)</f>
        <v>3500</v>
      </c>
      <c r="I152" s="60">
        <f>IF(IF(IF(ISERROR(VLOOKUP(B152,'終売一覧'!B:B,1,FALSE)),"",1)&lt;&gt;"","-販売終了-","")&lt;&gt;"",IF(IF(ISERROR(VLOOKUP(B152,'終売一覧'!B:B,1,FALSE)),"",1)&lt;&gt;"","-販売終了-",""),IF(ISERROR(VLOOKUP(B152,'欠品一覧'!B:D,3,FALSE)),"","-欠品中（"&amp;VLOOKUP(B152,'欠品一覧'!B:D,3,FALSE)&amp;"）-"))</f>
      </c>
      <c r="J152" s="65"/>
      <c r="K152" s="62"/>
      <c r="L152" s="20"/>
      <c r="M152" s="42"/>
      <c r="N152" s="42"/>
    </row>
    <row r="153" spans="1:14" s="7" customFormat="1" ht="21" customHeight="1">
      <c r="A153" s="83"/>
      <c r="B153" s="55">
        <v>4562134887767</v>
      </c>
      <c r="C153" s="56" t="s">
        <v>120</v>
      </c>
      <c r="D153" s="56"/>
      <c r="E153" s="57" t="s">
        <v>22</v>
      </c>
      <c r="F153" s="57" t="s">
        <v>33</v>
      </c>
      <c r="G153" s="58">
        <v>2500</v>
      </c>
      <c r="H153" s="59">
        <f>ROUND(ordersheet!$G153*K$9,0)</f>
        <v>2500</v>
      </c>
      <c r="I153" s="60">
        <f>IF(IF(IF(ISERROR(VLOOKUP(B153,'終売一覧'!B:B,1,FALSE)),"",1)&lt;&gt;"","-販売終了-","")&lt;&gt;"",IF(IF(ISERROR(VLOOKUP(B153,'終売一覧'!B:B,1,FALSE)),"",1)&lt;&gt;"","-販売終了-",""),IF(ISERROR(VLOOKUP(B153,'欠品一覧'!B:D,3,FALSE)),"","-欠品中（"&amp;VLOOKUP(B153,'欠品一覧'!B:D,3,FALSE)&amp;"）-"))</f>
      </c>
      <c r="J153" s="61"/>
      <c r="K153" s="62"/>
      <c r="L153" s="20" t="s">
        <v>199</v>
      </c>
      <c r="M153" s="42"/>
      <c r="N153" s="42"/>
    </row>
    <row r="154" spans="2:14" s="7" customFormat="1" ht="21" customHeight="1">
      <c r="B154" s="69">
        <v>4562134887491</v>
      </c>
      <c r="C154" s="70" t="s">
        <v>35</v>
      </c>
      <c r="D154" s="70"/>
      <c r="E154" s="63" t="s">
        <v>91</v>
      </c>
      <c r="F154" s="63" t="s">
        <v>20</v>
      </c>
      <c r="G154" s="64">
        <v>3000</v>
      </c>
      <c r="H154" s="59">
        <f>ROUND(ordersheet!$G154*K$9,0)</f>
        <v>3000</v>
      </c>
      <c r="I154" s="60">
        <f>IF(IF(IF(ISERROR(VLOOKUP(B154,'終売一覧'!B:B,1,FALSE)),"",1)&lt;&gt;"","-販売終了-","")&lt;&gt;"",IF(IF(ISERROR(VLOOKUP(B154,'終売一覧'!B:B,1,FALSE)),"",1)&lt;&gt;"","-販売終了-",""),IF(ISERROR(VLOOKUP(B154,'欠品一覧'!B:D,3,FALSE)),"","-欠品中（"&amp;VLOOKUP(B154,'欠品一覧'!B:D,3,FALSE)&amp;"）-"))</f>
      </c>
      <c r="J154" s="65"/>
      <c r="K154" s="66"/>
      <c r="L154" s="20"/>
      <c r="M154" s="42"/>
      <c r="N154" s="42"/>
    </row>
    <row r="155" spans="2:14" s="7" customFormat="1" ht="21" customHeight="1">
      <c r="B155" s="55">
        <v>4562134887507</v>
      </c>
      <c r="C155" s="56" t="s">
        <v>35</v>
      </c>
      <c r="D155" s="56"/>
      <c r="E155" s="63" t="s">
        <v>91</v>
      </c>
      <c r="F155" s="63" t="s">
        <v>21</v>
      </c>
      <c r="G155" s="64">
        <v>3000</v>
      </c>
      <c r="H155" s="59">
        <f>ROUND(ordersheet!$G155*K$9,0)</f>
        <v>3000</v>
      </c>
      <c r="I155" s="60">
        <f>IF(IF(IF(ISERROR(VLOOKUP(B155,'終売一覧'!B:B,1,FALSE)),"",1)&lt;&gt;"","-販売終了-","")&lt;&gt;"",IF(IF(ISERROR(VLOOKUP(B155,'終売一覧'!B:B,1,FALSE)),"",1)&lt;&gt;"","-販売終了-",""),IF(ISERROR(VLOOKUP(B155,'欠品一覧'!B:D,3,FALSE)),"","-欠品中（"&amp;VLOOKUP(B155,'欠品一覧'!B:D,3,FALSE)&amp;"）-"))</f>
      </c>
      <c r="J155" s="65"/>
      <c r="K155" s="66"/>
      <c r="L155" s="20"/>
      <c r="M155" s="42"/>
      <c r="N155" s="42"/>
    </row>
    <row r="156" spans="2:14" s="7" customFormat="1" ht="21" customHeight="1">
      <c r="B156" s="55">
        <v>4562134887514</v>
      </c>
      <c r="C156" s="56" t="s">
        <v>35</v>
      </c>
      <c r="D156" s="56"/>
      <c r="E156" s="63" t="s">
        <v>91</v>
      </c>
      <c r="F156" s="63" t="s">
        <v>36</v>
      </c>
      <c r="G156" s="64">
        <v>3000</v>
      </c>
      <c r="H156" s="59">
        <f>ROUND(ordersheet!$G156*K$9,0)</f>
        <v>3000</v>
      </c>
      <c r="I156" s="60">
        <f>IF(IF(IF(ISERROR(VLOOKUP(B156,'終売一覧'!B:B,1,FALSE)),"",1)&lt;&gt;"","-販売終了-","")&lt;&gt;"",IF(IF(ISERROR(VLOOKUP(B156,'終売一覧'!B:B,1,FALSE)),"",1)&lt;&gt;"","-販売終了-",""),IF(ISERROR(VLOOKUP(B156,'欠品一覧'!B:D,3,FALSE)),"","-欠品中（"&amp;VLOOKUP(B156,'欠品一覧'!B:D,3,FALSE)&amp;"）-"))</f>
      </c>
      <c r="J156" s="65"/>
      <c r="K156" s="66"/>
      <c r="L156" s="20"/>
      <c r="M156" s="42"/>
      <c r="N156" s="42"/>
    </row>
    <row r="157" spans="2:14" s="7" customFormat="1" ht="21" customHeight="1">
      <c r="B157" s="55">
        <v>4562134887552</v>
      </c>
      <c r="C157" s="56" t="s">
        <v>35</v>
      </c>
      <c r="D157" s="56"/>
      <c r="E157" s="63" t="s">
        <v>95</v>
      </c>
      <c r="F157" s="63" t="s">
        <v>20</v>
      </c>
      <c r="G157" s="64">
        <v>3000</v>
      </c>
      <c r="H157" s="59">
        <f>ROUND(ordersheet!$G157*K$9,0)</f>
        <v>3000</v>
      </c>
      <c r="I157" s="60">
        <f>IF(IF(IF(ISERROR(VLOOKUP(B157,'終売一覧'!B:B,1,FALSE)),"",1)&lt;&gt;"","-販売終了-","")&lt;&gt;"",IF(IF(ISERROR(VLOOKUP(B157,'終売一覧'!B:B,1,FALSE)),"",1)&lt;&gt;"","-販売終了-",""),IF(ISERROR(VLOOKUP(B157,'欠品一覧'!B:D,3,FALSE)),"","-欠品中（"&amp;VLOOKUP(B157,'欠品一覧'!B:D,3,FALSE)&amp;"）-"))</f>
      </c>
      <c r="J157" s="65"/>
      <c r="K157" s="66"/>
      <c r="L157" s="20"/>
      <c r="M157" s="42"/>
      <c r="N157" s="42"/>
    </row>
    <row r="158" spans="2:14" s="7" customFormat="1" ht="21" customHeight="1">
      <c r="B158" s="55">
        <v>4562134887569</v>
      </c>
      <c r="C158" s="56" t="s">
        <v>35</v>
      </c>
      <c r="D158" s="56"/>
      <c r="E158" s="63" t="s">
        <v>95</v>
      </c>
      <c r="F158" s="63" t="s">
        <v>21</v>
      </c>
      <c r="G158" s="64">
        <v>3000</v>
      </c>
      <c r="H158" s="59">
        <f>ROUND(ordersheet!$G158*K$9,0)</f>
        <v>3000</v>
      </c>
      <c r="I158" s="60">
        <f>IF(IF(IF(ISERROR(VLOOKUP(B158,'終売一覧'!B:B,1,FALSE)),"",1)&lt;&gt;"","-販売終了-","")&lt;&gt;"",IF(IF(ISERROR(VLOOKUP(B158,'終売一覧'!B:B,1,FALSE)),"",1)&lt;&gt;"","-販売終了-",""),IF(ISERROR(VLOOKUP(B158,'欠品一覧'!B:D,3,FALSE)),"","-欠品中（"&amp;VLOOKUP(B158,'欠品一覧'!B:D,3,FALSE)&amp;"）-"))</f>
      </c>
      <c r="J158" s="65"/>
      <c r="K158" s="66"/>
      <c r="L158" s="20"/>
      <c r="M158" s="42"/>
      <c r="N158" s="42"/>
    </row>
    <row r="159" spans="2:14" s="7" customFormat="1" ht="21" customHeight="1">
      <c r="B159" s="55">
        <v>4562134887576</v>
      </c>
      <c r="C159" s="56" t="s">
        <v>35</v>
      </c>
      <c r="D159" s="56"/>
      <c r="E159" s="63" t="s">
        <v>95</v>
      </c>
      <c r="F159" s="63" t="s">
        <v>36</v>
      </c>
      <c r="G159" s="64">
        <v>3000</v>
      </c>
      <c r="H159" s="59">
        <f>ROUND(ordersheet!$G159*K$9,0)</f>
        <v>3000</v>
      </c>
      <c r="I159" s="60">
        <f>IF(IF(IF(ISERROR(VLOOKUP(B159,'終売一覧'!B:B,1,FALSE)),"",1)&lt;&gt;"","-販売終了-","")&lt;&gt;"",IF(IF(ISERROR(VLOOKUP(B159,'終売一覧'!B:B,1,FALSE)),"",1)&lt;&gt;"","-販売終了-",""),IF(ISERROR(VLOOKUP(B159,'欠品一覧'!B:D,3,FALSE)),"","-欠品中（"&amp;VLOOKUP(B159,'欠品一覧'!B:D,3,FALSE)&amp;"）-"))</f>
      </c>
      <c r="J159" s="65"/>
      <c r="K159" s="66"/>
      <c r="L159" s="20"/>
      <c r="M159" s="42"/>
      <c r="N159" s="42"/>
    </row>
    <row r="160" spans="2:14" s="7" customFormat="1" ht="21" customHeight="1">
      <c r="B160" s="55">
        <v>4562134889839</v>
      </c>
      <c r="C160" s="56" t="s">
        <v>275</v>
      </c>
      <c r="D160" s="56"/>
      <c r="E160" s="77" t="s">
        <v>272</v>
      </c>
      <c r="F160" s="77" t="s">
        <v>20</v>
      </c>
      <c r="G160" s="78">
        <v>3000</v>
      </c>
      <c r="H160" s="59">
        <f>ROUND(ordersheet!$G160*K$9,0)</f>
        <v>3000</v>
      </c>
      <c r="I160" s="60">
        <f>IF(IF(IF(ISERROR(VLOOKUP(B160,'終売一覧'!B:B,1,FALSE)),"",1)&lt;&gt;"","-販売終了-","")&lt;&gt;"",IF(IF(ISERROR(VLOOKUP(B160,'終売一覧'!B:B,1,FALSE)),"",1)&lt;&gt;"","-販売終了-",""),IF(ISERROR(VLOOKUP(B160,'欠品一覧'!B:D,3,FALSE)),"","-欠品中（"&amp;VLOOKUP(B160,'欠品一覧'!B:D,3,FALSE)&amp;"）-"))</f>
      </c>
      <c r="J160" s="81"/>
      <c r="K160" s="82"/>
      <c r="L160" s="20"/>
      <c r="M160" s="42"/>
      <c r="N160" s="42"/>
    </row>
    <row r="161" spans="2:14" s="7" customFormat="1" ht="21" customHeight="1">
      <c r="B161" s="55">
        <v>4562134889846</v>
      </c>
      <c r="C161" s="56" t="s">
        <v>274</v>
      </c>
      <c r="D161" s="56"/>
      <c r="E161" s="77" t="s">
        <v>271</v>
      </c>
      <c r="F161" s="77" t="s">
        <v>21</v>
      </c>
      <c r="G161" s="78">
        <v>3000</v>
      </c>
      <c r="H161" s="59">
        <f>ROUND(ordersheet!$G161*K$9,0)</f>
        <v>3000</v>
      </c>
      <c r="I161" s="60">
        <f>IF(IF(IF(ISERROR(VLOOKUP(B161,'終売一覧'!B:B,1,FALSE)),"",1)&lt;&gt;"","-販売終了-","")&lt;&gt;"",IF(IF(ISERROR(VLOOKUP(B161,'終売一覧'!B:B,1,FALSE)),"",1)&lt;&gt;"","-販売終了-",""),IF(ISERROR(VLOOKUP(B161,'欠品一覧'!B:D,3,FALSE)),"","-欠品中（"&amp;VLOOKUP(B161,'欠品一覧'!B:D,3,FALSE)&amp;"）-"))</f>
      </c>
      <c r="J161" s="81"/>
      <c r="K161" s="82"/>
      <c r="L161" s="20"/>
      <c r="M161" s="42"/>
      <c r="N161" s="42"/>
    </row>
    <row r="162" spans="2:14" s="7" customFormat="1" ht="21" customHeight="1">
      <c r="B162" s="55">
        <v>4562134889853</v>
      </c>
      <c r="C162" s="56" t="s">
        <v>273</v>
      </c>
      <c r="D162" s="56"/>
      <c r="E162" s="77" t="s">
        <v>271</v>
      </c>
      <c r="F162" s="77" t="s">
        <v>36</v>
      </c>
      <c r="G162" s="78">
        <v>3000</v>
      </c>
      <c r="H162" s="59">
        <f>ROUND(ordersheet!$G162*K$9,0)</f>
        <v>3000</v>
      </c>
      <c r="I162" s="60">
        <f>IF(IF(IF(ISERROR(VLOOKUP(B162,'終売一覧'!B:B,1,FALSE)),"",1)&lt;&gt;"","-販売終了-","")&lt;&gt;"",IF(IF(ISERROR(VLOOKUP(B162,'終売一覧'!B:B,1,FALSE)),"",1)&lt;&gt;"","-販売終了-",""),IF(ISERROR(VLOOKUP(B162,'欠品一覧'!B:D,3,FALSE)),"","-欠品中（"&amp;VLOOKUP(B162,'欠品一覧'!B:D,3,FALSE)&amp;"）-"))</f>
      </c>
      <c r="J162" s="81"/>
      <c r="K162" s="82"/>
      <c r="L162" s="20"/>
      <c r="M162" s="42"/>
      <c r="N162" s="42"/>
    </row>
    <row r="163" spans="2:14" s="7" customFormat="1" ht="21" customHeight="1">
      <c r="B163" s="69">
        <v>4562134889440</v>
      </c>
      <c r="C163" s="70" t="s">
        <v>226</v>
      </c>
      <c r="D163" s="70"/>
      <c r="E163" s="63" t="s">
        <v>91</v>
      </c>
      <c r="F163" s="63" t="s">
        <v>20</v>
      </c>
      <c r="G163" s="64">
        <v>4700</v>
      </c>
      <c r="H163" s="71">
        <f>ROUND(ordersheet!$G163*K$9,0)</f>
        <v>4700</v>
      </c>
      <c r="I163" s="72">
        <f>IF(IF(IF(ISERROR(VLOOKUP(B163,'終売一覧'!B:B,1,FALSE)),"",1)&lt;&gt;"","-販売終了-","")&lt;&gt;"",IF(IF(ISERROR(VLOOKUP(B163,'終売一覧'!B:B,1,FALSE)),"",1)&lt;&gt;"","-販売終了-",""),IF(ISERROR(VLOOKUP(B163,'欠品一覧'!B:D,3,FALSE)),"","-欠品中（"&amp;VLOOKUP(B163,'欠品一覧'!B:D,3,FALSE)&amp;"）-"))</f>
      </c>
      <c r="J163" s="65"/>
      <c r="K163" s="66"/>
      <c r="L163" s="20"/>
      <c r="M163" s="42"/>
      <c r="N163" s="42"/>
    </row>
    <row r="164" spans="2:14" s="7" customFormat="1" ht="21" customHeight="1">
      <c r="B164" s="55">
        <v>4562134889457</v>
      </c>
      <c r="C164" s="56" t="s">
        <v>226</v>
      </c>
      <c r="D164" s="56"/>
      <c r="E164" s="63" t="s">
        <v>91</v>
      </c>
      <c r="F164" s="63" t="s">
        <v>21</v>
      </c>
      <c r="G164" s="64">
        <v>4700</v>
      </c>
      <c r="H164" s="59">
        <f>ROUND(ordersheet!$G164*K$9,0)</f>
        <v>4700</v>
      </c>
      <c r="I164" s="60">
        <f>IF(IF(IF(ISERROR(VLOOKUP(B164,'終売一覧'!B:B,1,FALSE)),"",1)&lt;&gt;"","-販売終了-","")&lt;&gt;"",IF(IF(ISERROR(VLOOKUP(B164,'終売一覧'!B:B,1,FALSE)),"",1)&lt;&gt;"","-販売終了-",""),IF(ISERROR(VLOOKUP(B164,'欠品一覧'!B:D,3,FALSE)),"","-欠品中（"&amp;VLOOKUP(B164,'欠品一覧'!B:D,3,FALSE)&amp;"）-"))</f>
      </c>
      <c r="J164" s="65"/>
      <c r="K164" s="66"/>
      <c r="L164" s="20"/>
      <c r="M164" s="42"/>
      <c r="N164" s="42"/>
    </row>
    <row r="165" spans="2:14" s="7" customFormat="1" ht="21" customHeight="1">
      <c r="B165" s="55">
        <v>4562134889464</v>
      </c>
      <c r="C165" s="56" t="s">
        <v>226</v>
      </c>
      <c r="D165" s="56"/>
      <c r="E165" s="63" t="s">
        <v>91</v>
      </c>
      <c r="F165" s="63" t="s">
        <v>36</v>
      </c>
      <c r="G165" s="64">
        <v>4700</v>
      </c>
      <c r="H165" s="59">
        <f>ROUND(ordersheet!$G165*K$9,0)</f>
        <v>4700</v>
      </c>
      <c r="I165" s="60">
        <f>IF(IF(IF(ISERROR(VLOOKUP(B165,'終売一覧'!B:B,1,FALSE)),"",1)&lt;&gt;"","-販売終了-","")&lt;&gt;"",IF(IF(ISERROR(VLOOKUP(B165,'終売一覧'!B:B,1,FALSE)),"",1)&lt;&gt;"","-販売終了-",""),IF(ISERROR(VLOOKUP(B165,'欠品一覧'!B:D,3,FALSE)),"","-欠品中（"&amp;VLOOKUP(B165,'欠品一覧'!B:D,3,FALSE)&amp;"）-"))</f>
      </c>
      <c r="J165" s="65"/>
      <c r="K165" s="66"/>
      <c r="L165" s="20"/>
      <c r="M165" s="42"/>
      <c r="N165" s="42"/>
    </row>
    <row r="166" spans="2:14" s="7" customFormat="1" ht="21" customHeight="1">
      <c r="B166" s="55">
        <v>4562134889471</v>
      </c>
      <c r="C166" s="56" t="s">
        <v>226</v>
      </c>
      <c r="D166" s="56"/>
      <c r="E166" s="63" t="s">
        <v>97</v>
      </c>
      <c r="F166" s="63" t="s">
        <v>20</v>
      </c>
      <c r="G166" s="64">
        <v>4700</v>
      </c>
      <c r="H166" s="59">
        <f>ROUND(ordersheet!$G166*K$9,0)</f>
        <v>4700</v>
      </c>
      <c r="I166" s="60">
        <f>IF(IF(IF(ISERROR(VLOOKUP(B166,'終売一覧'!B:B,1,FALSE)),"",1)&lt;&gt;"","-販売終了-","")&lt;&gt;"",IF(IF(ISERROR(VLOOKUP(B166,'終売一覧'!B:B,1,FALSE)),"",1)&lt;&gt;"","-販売終了-",""),IF(ISERROR(VLOOKUP(B166,'欠品一覧'!B:D,3,FALSE)),"","-欠品中（"&amp;VLOOKUP(B166,'欠品一覧'!B:D,3,FALSE)&amp;"）-"))</f>
      </c>
      <c r="J166" s="65"/>
      <c r="K166" s="66"/>
      <c r="L166" s="20"/>
      <c r="M166" s="42"/>
      <c r="N166" s="42"/>
    </row>
    <row r="167" spans="2:14" s="7" customFormat="1" ht="21" customHeight="1">
      <c r="B167" s="55">
        <v>4562134889488</v>
      </c>
      <c r="C167" s="56" t="s">
        <v>226</v>
      </c>
      <c r="D167" s="56"/>
      <c r="E167" s="63" t="s">
        <v>97</v>
      </c>
      <c r="F167" s="63" t="s">
        <v>21</v>
      </c>
      <c r="G167" s="64">
        <v>4700</v>
      </c>
      <c r="H167" s="59">
        <f>ROUND(ordersheet!$G167*K$9,0)</f>
        <v>4700</v>
      </c>
      <c r="I167" s="60">
        <f>IF(IF(IF(ISERROR(VLOOKUP(B167,'終売一覧'!B:B,1,FALSE)),"",1)&lt;&gt;"","-販売終了-","")&lt;&gt;"",IF(IF(ISERROR(VLOOKUP(B167,'終売一覧'!B:B,1,FALSE)),"",1)&lt;&gt;"","-販売終了-",""),IF(ISERROR(VLOOKUP(B167,'欠品一覧'!B:D,3,FALSE)),"","-欠品中（"&amp;VLOOKUP(B167,'欠品一覧'!B:D,3,FALSE)&amp;"）-"))</f>
      </c>
      <c r="J167" s="65"/>
      <c r="K167" s="66"/>
      <c r="L167" s="20"/>
      <c r="M167" s="42"/>
      <c r="N167" s="42"/>
    </row>
    <row r="168" spans="2:14" s="7" customFormat="1" ht="21" customHeight="1">
      <c r="B168" s="67">
        <v>4562134889495</v>
      </c>
      <c r="C168" s="68" t="s">
        <v>226</v>
      </c>
      <c r="D168" s="68"/>
      <c r="E168" s="63" t="s">
        <v>97</v>
      </c>
      <c r="F168" s="63" t="s">
        <v>36</v>
      </c>
      <c r="G168" s="64">
        <v>4700</v>
      </c>
      <c r="H168" s="59">
        <f>ROUND(ordersheet!$G168*K$9,0)</f>
        <v>4700</v>
      </c>
      <c r="I168" s="60">
        <f>IF(IF(IF(ISERROR(VLOOKUP(B168,'終売一覧'!B:B,1,FALSE)),"",1)&lt;&gt;"","-販売終了-","")&lt;&gt;"",IF(IF(ISERROR(VLOOKUP(B168,'終売一覧'!B:B,1,FALSE)),"",1)&lt;&gt;"","-販売終了-",""),IF(ISERROR(VLOOKUP(B168,'欠品一覧'!B:D,3,FALSE)),"","-欠品中（"&amp;VLOOKUP(B168,'欠品一覧'!B:D,3,FALSE)&amp;"）-"))</f>
      </c>
      <c r="J168" s="65"/>
      <c r="K168" s="66"/>
      <c r="L168" s="20"/>
      <c r="M168" s="42"/>
      <c r="N168" s="42"/>
    </row>
    <row r="169" spans="1:14" s="7" customFormat="1" ht="21" customHeight="1">
      <c r="A169" s="83"/>
      <c r="B169" s="55">
        <v>4562134887828</v>
      </c>
      <c r="C169" s="56" t="s">
        <v>121</v>
      </c>
      <c r="D169" s="56"/>
      <c r="E169" s="63" t="s">
        <v>22</v>
      </c>
      <c r="F169" s="63" t="s">
        <v>20</v>
      </c>
      <c r="G169" s="64">
        <v>4500</v>
      </c>
      <c r="H169" s="59">
        <f>ROUND(ordersheet!$G169*K$9,0)</f>
        <v>4500</v>
      </c>
      <c r="I169" s="60">
        <f>IF(IF(IF(ISERROR(VLOOKUP(B169,'終売一覧'!B:B,1,FALSE)),"",1)&lt;&gt;"","-販売終了-","")&lt;&gt;"",IF(IF(ISERROR(VLOOKUP(B169,'終売一覧'!B:B,1,FALSE)),"",1)&lt;&gt;"","-販売終了-",""),IF(ISERROR(VLOOKUP(B169,'欠品一覧'!B:D,3,FALSE)),"","-欠品中（"&amp;VLOOKUP(B169,'欠品一覧'!B:D,3,FALSE)&amp;"）-"))</f>
      </c>
      <c r="J169" s="65"/>
      <c r="K169" s="66"/>
      <c r="L169" s="20" t="s">
        <v>199</v>
      </c>
      <c r="M169" s="42"/>
      <c r="N169" s="42"/>
    </row>
    <row r="170" spans="1:14" s="7" customFormat="1" ht="21" customHeight="1">
      <c r="A170" s="83"/>
      <c r="B170" s="67">
        <v>4562134887835</v>
      </c>
      <c r="C170" s="68" t="s">
        <v>121</v>
      </c>
      <c r="D170" s="68"/>
      <c r="E170" s="63" t="s">
        <v>22</v>
      </c>
      <c r="F170" s="63" t="s">
        <v>21</v>
      </c>
      <c r="G170" s="64">
        <v>4500</v>
      </c>
      <c r="H170" s="59">
        <f>ROUND(ordersheet!$G170*K$9,0)</f>
        <v>4500</v>
      </c>
      <c r="I170" s="60">
        <f>IF(IF(IF(ISERROR(VLOOKUP(B170,'終売一覧'!B:B,1,FALSE)),"",1)&lt;&gt;"","-販売終了-","")&lt;&gt;"",IF(IF(ISERROR(VLOOKUP(B170,'終売一覧'!B:B,1,FALSE)),"",1)&lt;&gt;"","-販売終了-",""),IF(ISERROR(VLOOKUP(B170,'欠品一覧'!B:D,3,FALSE)),"","-欠品中（"&amp;VLOOKUP(B170,'欠品一覧'!B:D,3,FALSE)&amp;"）-"))</f>
      </c>
      <c r="J170" s="65"/>
      <c r="K170" s="66"/>
      <c r="L170" s="20" t="s">
        <v>199</v>
      </c>
      <c r="M170" s="42"/>
      <c r="N170" s="42"/>
    </row>
    <row r="171" spans="2:14" s="7" customFormat="1" ht="21" customHeight="1">
      <c r="B171" s="55">
        <v>4562134889389</v>
      </c>
      <c r="C171" s="56" t="s">
        <v>227</v>
      </c>
      <c r="D171" s="56"/>
      <c r="E171" s="63" t="s">
        <v>91</v>
      </c>
      <c r="F171" s="63" t="s">
        <v>20</v>
      </c>
      <c r="G171" s="64">
        <v>5600</v>
      </c>
      <c r="H171" s="59">
        <f>ROUND(ordersheet!$G171*K$9,0)</f>
        <v>5600</v>
      </c>
      <c r="I171" s="60">
        <f>IF(IF(IF(ISERROR(VLOOKUP(B171,'終売一覧'!B:B,1,FALSE)),"",1)&lt;&gt;"","-販売終了-","")&lt;&gt;"",IF(IF(ISERROR(VLOOKUP(B171,'終売一覧'!B:B,1,FALSE)),"",1)&lt;&gt;"","-販売終了-",""),IF(ISERROR(VLOOKUP(B171,'欠品一覧'!B:D,3,FALSE)),"","-欠品中（"&amp;VLOOKUP(B171,'欠品一覧'!B:D,3,FALSE)&amp;"）-"))</f>
      </c>
      <c r="J171" s="65"/>
      <c r="K171" s="66"/>
      <c r="L171" s="20"/>
      <c r="M171" s="42"/>
      <c r="N171" s="42"/>
    </row>
    <row r="172" spans="2:14" s="7" customFormat="1" ht="21" customHeight="1">
      <c r="B172" s="55">
        <v>4562134889396</v>
      </c>
      <c r="C172" s="56" t="s">
        <v>227</v>
      </c>
      <c r="D172" s="56"/>
      <c r="E172" s="63" t="s">
        <v>91</v>
      </c>
      <c r="F172" s="63" t="s">
        <v>21</v>
      </c>
      <c r="G172" s="64">
        <v>5600</v>
      </c>
      <c r="H172" s="59">
        <f>ROUND(ordersheet!$G172*K$9,0)</f>
        <v>5600</v>
      </c>
      <c r="I172" s="60">
        <f>IF(IF(IF(ISERROR(VLOOKUP(B172,'終売一覧'!B:B,1,FALSE)),"",1)&lt;&gt;"","-販売終了-","")&lt;&gt;"",IF(IF(ISERROR(VLOOKUP(B172,'終売一覧'!B:B,1,FALSE)),"",1)&lt;&gt;"","-販売終了-",""),IF(ISERROR(VLOOKUP(B172,'欠品一覧'!B:D,3,FALSE)),"","-欠品中（"&amp;VLOOKUP(B172,'欠品一覧'!B:D,3,FALSE)&amp;"）-"))</f>
      </c>
      <c r="J172" s="65"/>
      <c r="K172" s="66"/>
      <c r="L172" s="20"/>
      <c r="M172" s="42"/>
      <c r="N172" s="42"/>
    </row>
    <row r="173" spans="2:14" s="7" customFormat="1" ht="21" customHeight="1">
      <c r="B173" s="55">
        <v>4562134889402</v>
      </c>
      <c r="C173" s="56" t="s">
        <v>227</v>
      </c>
      <c r="D173" s="56"/>
      <c r="E173" s="63" t="s">
        <v>91</v>
      </c>
      <c r="F173" s="63" t="s">
        <v>36</v>
      </c>
      <c r="G173" s="64">
        <v>5600</v>
      </c>
      <c r="H173" s="59">
        <f>ROUND(ordersheet!$G173*K$9,0)</f>
        <v>5600</v>
      </c>
      <c r="I173" s="60">
        <f>IF(IF(IF(ISERROR(VLOOKUP(B173,'終売一覧'!B:B,1,FALSE)),"",1)&lt;&gt;"","-販売終了-","")&lt;&gt;"",IF(IF(ISERROR(VLOOKUP(B173,'終売一覧'!B:B,1,FALSE)),"",1)&lt;&gt;"","-販売終了-",""),IF(ISERROR(VLOOKUP(B173,'欠品一覧'!B:D,3,FALSE)),"","-欠品中（"&amp;VLOOKUP(B173,'欠品一覧'!B:D,3,FALSE)&amp;"）-"))</f>
      </c>
      <c r="J173" s="65"/>
      <c r="K173" s="66"/>
      <c r="L173" s="20"/>
      <c r="M173" s="42"/>
      <c r="N173" s="42"/>
    </row>
    <row r="174" spans="2:14" s="7" customFormat="1" ht="21" customHeight="1">
      <c r="B174" s="55">
        <v>4562134889419</v>
      </c>
      <c r="C174" s="56" t="s">
        <v>227</v>
      </c>
      <c r="D174" s="56"/>
      <c r="E174" s="63" t="s">
        <v>97</v>
      </c>
      <c r="F174" s="63" t="s">
        <v>20</v>
      </c>
      <c r="G174" s="64">
        <v>5600</v>
      </c>
      <c r="H174" s="59">
        <f>ROUND(ordersheet!$G174*K$9,0)</f>
        <v>5600</v>
      </c>
      <c r="I174" s="60">
        <f>IF(IF(IF(ISERROR(VLOOKUP(B174,'終売一覧'!B:B,1,FALSE)),"",1)&lt;&gt;"","-販売終了-","")&lt;&gt;"",IF(IF(ISERROR(VLOOKUP(B174,'終売一覧'!B:B,1,FALSE)),"",1)&lt;&gt;"","-販売終了-",""),IF(ISERROR(VLOOKUP(B174,'欠品一覧'!B:D,3,FALSE)),"","-欠品中（"&amp;VLOOKUP(B174,'欠品一覧'!B:D,3,FALSE)&amp;"）-"))</f>
      </c>
      <c r="J174" s="65"/>
      <c r="K174" s="66"/>
      <c r="L174" s="20"/>
      <c r="M174" s="42"/>
      <c r="N174" s="42"/>
    </row>
    <row r="175" spans="2:14" s="7" customFormat="1" ht="21" customHeight="1">
      <c r="B175" s="55">
        <v>4562134889426</v>
      </c>
      <c r="C175" s="56" t="s">
        <v>227</v>
      </c>
      <c r="D175" s="56"/>
      <c r="E175" s="63" t="s">
        <v>97</v>
      </c>
      <c r="F175" s="63" t="s">
        <v>21</v>
      </c>
      <c r="G175" s="64">
        <v>5600</v>
      </c>
      <c r="H175" s="59">
        <f>ROUND(ordersheet!$G175*K$9,0)</f>
        <v>5600</v>
      </c>
      <c r="I175" s="60">
        <f>IF(IF(IF(ISERROR(VLOOKUP(B175,'終売一覧'!B:B,1,FALSE)),"",1)&lt;&gt;"","-販売終了-","")&lt;&gt;"",IF(IF(ISERROR(VLOOKUP(B175,'終売一覧'!B:B,1,FALSE)),"",1)&lt;&gt;"","-販売終了-",""),IF(ISERROR(VLOOKUP(B175,'欠品一覧'!B:D,3,FALSE)),"","-欠品中（"&amp;VLOOKUP(B175,'欠品一覧'!B:D,3,FALSE)&amp;"）-"))</f>
      </c>
      <c r="J175" s="65"/>
      <c r="K175" s="66"/>
      <c r="L175" s="20"/>
      <c r="M175" s="42"/>
      <c r="N175" s="42"/>
    </row>
    <row r="176" spans="2:14" s="7" customFormat="1" ht="21" customHeight="1">
      <c r="B176" s="55">
        <v>4562134889433</v>
      </c>
      <c r="C176" s="56" t="s">
        <v>227</v>
      </c>
      <c r="D176" s="56"/>
      <c r="E176" s="77" t="s">
        <v>97</v>
      </c>
      <c r="F176" s="77" t="s">
        <v>36</v>
      </c>
      <c r="G176" s="78">
        <v>5600</v>
      </c>
      <c r="H176" s="79">
        <f>ROUND(ordersheet!$G176*K$9,0)</f>
        <v>5600</v>
      </c>
      <c r="I176" s="80">
        <f>IF(IF(IF(ISERROR(VLOOKUP(B176,'終売一覧'!B:B,1,FALSE)),"",1)&lt;&gt;"","-販売終了-","")&lt;&gt;"",IF(IF(ISERROR(VLOOKUP(B176,'終売一覧'!B:B,1,FALSE)),"",1)&lt;&gt;"","-販売終了-",""),IF(ISERROR(VLOOKUP(B176,'欠品一覧'!B:D,3,FALSE)),"","-欠品中（"&amp;VLOOKUP(B176,'欠品一覧'!B:D,3,FALSE)&amp;"）-"))</f>
      </c>
      <c r="J176" s="81"/>
      <c r="K176" s="82"/>
      <c r="L176" s="20"/>
      <c r="M176" s="42"/>
      <c r="N176" s="42"/>
    </row>
    <row r="177" spans="2:14" s="7" customFormat="1" ht="21" customHeight="1">
      <c r="B177" s="69">
        <v>4562134889501</v>
      </c>
      <c r="C177" s="70" t="s">
        <v>228</v>
      </c>
      <c r="D177" s="70"/>
      <c r="E177" s="63" t="s">
        <v>91</v>
      </c>
      <c r="F177" s="63" t="s">
        <v>20</v>
      </c>
      <c r="G177" s="64">
        <v>7500</v>
      </c>
      <c r="H177" s="71">
        <f>ROUND(ordersheet!$G177*K$9,0)</f>
        <v>7500</v>
      </c>
      <c r="I177" s="72">
        <f>IF(IF(IF(ISERROR(VLOOKUP(B177,'終売一覧'!B:B,1,FALSE)),"",1)&lt;&gt;"","-販売終了-","")&lt;&gt;"",IF(IF(ISERROR(VLOOKUP(B177,'終売一覧'!B:B,1,FALSE)),"",1)&lt;&gt;"","-販売終了-",""),IF(ISERROR(VLOOKUP(B177,'欠品一覧'!B:D,3,FALSE)),"","-欠品中（"&amp;VLOOKUP(B177,'欠品一覧'!B:D,3,FALSE)&amp;"）-"))</f>
      </c>
      <c r="J177" s="65"/>
      <c r="K177" s="66"/>
      <c r="L177" s="20"/>
      <c r="M177" s="42"/>
      <c r="N177" s="42"/>
    </row>
    <row r="178" spans="2:14" s="7" customFormat="1" ht="21" customHeight="1">
      <c r="B178" s="55">
        <v>4562134889518</v>
      </c>
      <c r="C178" s="56" t="s">
        <v>228</v>
      </c>
      <c r="D178" s="56"/>
      <c r="E178" s="63" t="s">
        <v>91</v>
      </c>
      <c r="F178" s="63" t="s">
        <v>21</v>
      </c>
      <c r="G178" s="64">
        <v>7500</v>
      </c>
      <c r="H178" s="59">
        <f>ROUND(ordersheet!$G178*K$9,0)</f>
        <v>7500</v>
      </c>
      <c r="I178" s="60">
        <f>IF(IF(IF(ISERROR(VLOOKUP(B178,'終売一覧'!B:B,1,FALSE)),"",1)&lt;&gt;"","-販売終了-","")&lt;&gt;"",IF(IF(ISERROR(VLOOKUP(B178,'終売一覧'!B:B,1,FALSE)),"",1)&lt;&gt;"","-販売終了-",""),IF(ISERROR(VLOOKUP(B178,'欠品一覧'!B:D,3,FALSE)),"","-欠品中（"&amp;VLOOKUP(B178,'欠品一覧'!B:D,3,FALSE)&amp;"）-"))</f>
      </c>
      <c r="J178" s="65"/>
      <c r="K178" s="66"/>
      <c r="L178" s="20"/>
      <c r="M178" s="42"/>
      <c r="N178" s="42"/>
    </row>
    <row r="179" spans="2:14" s="7" customFormat="1" ht="21" customHeight="1">
      <c r="B179" s="67">
        <v>4562134889525</v>
      </c>
      <c r="C179" s="68" t="s">
        <v>228</v>
      </c>
      <c r="D179" s="68"/>
      <c r="E179" s="63" t="s">
        <v>91</v>
      </c>
      <c r="F179" s="63" t="s">
        <v>36</v>
      </c>
      <c r="G179" s="64">
        <v>7500</v>
      </c>
      <c r="H179" s="59">
        <f>ROUND(ordersheet!$G179*K$9,0)</f>
        <v>7500</v>
      </c>
      <c r="I179" s="60">
        <f>IF(IF(IF(ISERROR(VLOOKUP(B179,'終売一覧'!B:B,1,FALSE)),"",1)&lt;&gt;"","-販売終了-","")&lt;&gt;"",IF(IF(ISERROR(VLOOKUP(B179,'終売一覧'!B:B,1,FALSE)),"",1)&lt;&gt;"","-販売終了-",""),IF(ISERROR(VLOOKUP(B179,'欠品一覧'!B:D,3,FALSE)),"","-欠品中（"&amp;VLOOKUP(B179,'欠品一覧'!B:D,3,FALSE)&amp;"）-"))</f>
      </c>
      <c r="J179" s="65"/>
      <c r="K179" s="66"/>
      <c r="L179" s="20"/>
      <c r="M179" s="42"/>
      <c r="N179" s="42"/>
    </row>
    <row r="180" spans="2:14" s="7" customFormat="1" ht="21" customHeight="1">
      <c r="B180" s="69">
        <v>4562134887910</v>
      </c>
      <c r="C180" s="70" t="s">
        <v>125</v>
      </c>
      <c r="D180" s="70"/>
      <c r="E180" s="63" t="s">
        <v>91</v>
      </c>
      <c r="F180" s="63" t="s">
        <v>20</v>
      </c>
      <c r="G180" s="64">
        <v>6500</v>
      </c>
      <c r="H180" s="71">
        <f>ROUND(ordersheet!$G180*K$9,0)</f>
        <v>6500</v>
      </c>
      <c r="I180" s="72">
        <f>IF(IF(IF(ISERROR(VLOOKUP(B180,'終売一覧'!B:B,1,FALSE)),"",1)&lt;&gt;"","-販売終了-","")&lt;&gt;"",IF(IF(ISERROR(VLOOKUP(B180,'終売一覧'!B:B,1,FALSE)),"",1)&lt;&gt;"","-販売終了-",""),IF(ISERROR(VLOOKUP(B180,'欠品一覧'!B:D,3,FALSE)),"","-欠品中（"&amp;VLOOKUP(B180,'欠品一覧'!B:D,3,FALSE)&amp;"）-"))</f>
      </c>
      <c r="J180" s="65"/>
      <c r="K180" s="66"/>
      <c r="L180" s="20" t="s">
        <v>199</v>
      </c>
      <c r="M180" s="42"/>
      <c r="N180" s="42"/>
    </row>
    <row r="181" spans="2:14" s="7" customFormat="1" ht="21" customHeight="1">
      <c r="B181" s="55">
        <v>4562134887927</v>
      </c>
      <c r="C181" s="56" t="s">
        <v>124</v>
      </c>
      <c r="D181" s="56"/>
      <c r="E181" s="63" t="s">
        <v>91</v>
      </c>
      <c r="F181" s="63" t="s">
        <v>21</v>
      </c>
      <c r="G181" s="64">
        <v>6500</v>
      </c>
      <c r="H181" s="59">
        <f>ROUND(ordersheet!$G181*K$9,0)</f>
        <v>6500</v>
      </c>
      <c r="I181" s="60">
        <f>IF(IF(IF(ISERROR(VLOOKUP(B181,'終売一覧'!B:B,1,FALSE)),"",1)&lt;&gt;"","-販売終了-","")&lt;&gt;"",IF(IF(ISERROR(VLOOKUP(B181,'終売一覧'!B:B,1,FALSE)),"",1)&lt;&gt;"","-販売終了-",""),IF(ISERROR(VLOOKUP(B181,'欠品一覧'!B:D,3,FALSE)),"","-欠品中（"&amp;VLOOKUP(B181,'欠品一覧'!B:D,3,FALSE)&amp;"）-"))</f>
      </c>
      <c r="J181" s="65"/>
      <c r="K181" s="66"/>
      <c r="L181" s="20" t="s">
        <v>199</v>
      </c>
      <c r="M181" s="42"/>
      <c r="N181" s="42"/>
    </row>
    <row r="182" spans="2:14" s="7" customFormat="1" ht="21" customHeight="1">
      <c r="B182" s="55">
        <v>4562134887934</v>
      </c>
      <c r="C182" s="56" t="s">
        <v>124</v>
      </c>
      <c r="D182" s="56"/>
      <c r="E182" s="63" t="s">
        <v>91</v>
      </c>
      <c r="F182" s="63" t="s">
        <v>36</v>
      </c>
      <c r="G182" s="64">
        <v>6500</v>
      </c>
      <c r="H182" s="59">
        <f>ROUND(ordersheet!$G182*K$9,0)</f>
        <v>6500</v>
      </c>
      <c r="I182" s="60">
        <f>IF(IF(IF(ISERROR(VLOOKUP(B182,'終売一覧'!B:B,1,FALSE)),"",1)&lt;&gt;"","-販売終了-","")&lt;&gt;"",IF(IF(ISERROR(VLOOKUP(B182,'終売一覧'!B:B,1,FALSE)),"",1)&lt;&gt;"","-販売終了-",""),IF(ISERROR(VLOOKUP(B182,'欠品一覧'!B:D,3,FALSE)),"","-欠品中（"&amp;VLOOKUP(B182,'欠品一覧'!B:D,3,FALSE)&amp;"）-"))</f>
      </c>
      <c r="J182" s="65"/>
      <c r="K182" s="66"/>
      <c r="L182" s="20" t="s">
        <v>199</v>
      </c>
      <c r="M182" s="42"/>
      <c r="N182" s="42"/>
    </row>
    <row r="183" spans="2:14" s="7" customFormat="1" ht="21" customHeight="1">
      <c r="B183" s="55">
        <v>4562134887941</v>
      </c>
      <c r="C183" s="56" t="s">
        <v>124</v>
      </c>
      <c r="D183" s="56"/>
      <c r="E183" s="63" t="s">
        <v>95</v>
      </c>
      <c r="F183" s="63" t="s">
        <v>20</v>
      </c>
      <c r="G183" s="64">
        <v>6500</v>
      </c>
      <c r="H183" s="59">
        <f>ROUND(ordersheet!$G183*K$9,0)</f>
        <v>6500</v>
      </c>
      <c r="I183" s="60">
        <f>IF(IF(IF(ISERROR(VLOOKUP(B183,'終売一覧'!B:B,1,FALSE)),"",1)&lt;&gt;"","-販売終了-","")&lt;&gt;"",IF(IF(ISERROR(VLOOKUP(B183,'終売一覧'!B:B,1,FALSE)),"",1)&lt;&gt;"","-販売終了-",""),IF(ISERROR(VLOOKUP(B183,'欠品一覧'!B:D,3,FALSE)),"","-欠品中（"&amp;VLOOKUP(B183,'欠品一覧'!B:D,3,FALSE)&amp;"）-"))</f>
      </c>
      <c r="J183" s="65"/>
      <c r="K183" s="66"/>
      <c r="L183" s="20" t="s">
        <v>315</v>
      </c>
      <c r="M183" s="42"/>
      <c r="N183" s="42"/>
    </row>
    <row r="184" spans="2:14" s="7" customFormat="1" ht="21" customHeight="1">
      <c r="B184" s="67">
        <v>4562134887965</v>
      </c>
      <c r="C184" s="68" t="s">
        <v>124</v>
      </c>
      <c r="D184" s="68"/>
      <c r="E184" s="63" t="s">
        <v>95</v>
      </c>
      <c r="F184" s="63" t="s">
        <v>36</v>
      </c>
      <c r="G184" s="64">
        <v>6500</v>
      </c>
      <c r="H184" s="59">
        <f>ROUND(ordersheet!$G184*K$9,0)</f>
        <v>6500</v>
      </c>
      <c r="I184" s="60">
        <f>IF(IF(IF(ISERROR(VLOOKUP(B184,'終売一覧'!B:B,1,FALSE)),"",1)&lt;&gt;"","-販売終了-","")&lt;&gt;"",IF(IF(ISERROR(VLOOKUP(B184,'終売一覧'!B:B,1,FALSE)),"",1)&lt;&gt;"","-販売終了-",""),IF(ISERROR(VLOOKUP(B184,'欠品一覧'!B:D,3,FALSE)),"","-欠品中（"&amp;VLOOKUP(B184,'欠品一覧'!B:D,3,FALSE)&amp;"）-"))</f>
      </c>
      <c r="J184" s="65"/>
      <c r="K184" s="66"/>
      <c r="L184" s="20" t="s">
        <v>199</v>
      </c>
      <c r="M184" s="42"/>
      <c r="N184" s="42"/>
    </row>
    <row r="185" spans="1:14" s="7" customFormat="1" ht="21" customHeight="1">
      <c r="A185" s="83"/>
      <c r="B185" s="55">
        <v>4562134885831</v>
      </c>
      <c r="C185" s="56" t="s">
        <v>79</v>
      </c>
      <c r="D185" s="56"/>
      <c r="E185" s="63" t="s">
        <v>24</v>
      </c>
      <c r="F185" s="63" t="s">
        <v>33</v>
      </c>
      <c r="G185" s="64">
        <v>4000</v>
      </c>
      <c r="H185" s="71">
        <f>ROUND(ordersheet!$G185*K$9,0)</f>
        <v>4000</v>
      </c>
      <c r="I185" s="72">
        <f>IF(IF(IF(ISERROR(VLOOKUP(B185,'終売一覧'!B:B,1,FALSE)),"",1)&lt;&gt;"","-販売終了-","")&lt;&gt;"",IF(IF(ISERROR(VLOOKUP(B185,'終売一覧'!B:B,1,FALSE)),"",1)&lt;&gt;"","-販売終了-",""),IF(ISERROR(VLOOKUP(B185,'欠品一覧'!B:D,3,FALSE)),"","-欠品中（"&amp;VLOOKUP(B185,'欠品一覧'!B:D,3,FALSE)&amp;"）-"))</f>
      </c>
      <c r="J185" s="65"/>
      <c r="K185" s="66"/>
      <c r="L185" s="20" t="s">
        <v>199</v>
      </c>
      <c r="M185" s="42"/>
      <c r="N185" s="42"/>
    </row>
    <row r="186" spans="1:14" s="7" customFormat="1" ht="21" customHeight="1">
      <c r="A186" s="83"/>
      <c r="B186" s="67">
        <v>4562134885879</v>
      </c>
      <c r="C186" s="68" t="s">
        <v>81</v>
      </c>
      <c r="D186" s="68"/>
      <c r="E186" s="63" t="s">
        <v>37</v>
      </c>
      <c r="F186" s="63" t="s">
        <v>33</v>
      </c>
      <c r="G186" s="64">
        <v>4000</v>
      </c>
      <c r="H186" s="71">
        <f>ROUND(ordersheet!$G186*K$9,0)</f>
        <v>4000</v>
      </c>
      <c r="I186" s="72">
        <f>IF(IF(IF(ISERROR(VLOOKUP(B186,'終売一覧'!B:B,1,FALSE)),"",1)&lt;&gt;"","-販売終了-","")&lt;&gt;"",IF(IF(ISERROR(VLOOKUP(B186,'終売一覧'!B:B,1,FALSE)),"",1)&lt;&gt;"","-販売終了-",""),IF(ISERROR(VLOOKUP(B186,'欠品一覧'!B:D,3,FALSE)),"","-欠品中（"&amp;VLOOKUP(B186,'欠品一覧'!B:D,3,FALSE)&amp;"）-"))</f>
      </c>
      <c r="J186" s="65"/>
      <c r="K186" s="66"/>
      <c r="L186" s="20" t="s">
        <v>199</v>
      </c>
      <c r="M186" s="42"/>
      <c r="N186" s="42"/>
    </row>
    <row r="187" spans="2:14" s="7" customFormat="1" ht="21" customHeight="1">
      <c r="B187" s="69">
        <v>4562134885237</v>
      </c>
      <c r="C187" s="70" t="s">
        <v>80</v>
      </c>
      <c r="D187" s="70"/>
      <c r="E187" s="63" t="s">
        <v>38</v>
      </c>
      <c r="F187" s="63" t="s">
        <v>21</v>
      </c>
      <c r="G187" s="64">
        <v>8000</v>
      </c>
      <c r="H187" s="71">
        <f>ROUND(ordersheet!$G187*K$9,0)</f>
        <v>8000</v>
      </c>
      <c r="I187" s="72">
        <f>IF(IF(IF(ISERROR(VLOOKUP(B187,'終売一覧'!B:B,1,FALSE)),"",1)&lt;&gt;"","-販売終了-","")&lt;&gt;"",IF(IF(ISERROR(VLOOKUP(B187,'終売一覧'!B:B,1,FALSE)),"",1)&lt;&gt;"","-販売終了-",""),IF(ISERROR(VLOOKUP(B187,'欠品一覧'!B:D,3,FALSE)),"","-欠品中（"&amp;VLOOKUP(B187,'欠品一覧'!B:D,3,FALSE)&amp;"）-"))</f>
      </c>
      <c r="J187" s="65"/>
      <c r="K187" s="66"/>
      <c r="L187" s="20" t="s">
        <v>315</v>
      </c>
      <c r="M187" s="42"/>
      <c r="N187" s="42"/>
    </row>
    <row r="188" spans="2:14" s="7" customFormat="1" ht="21" customHeight="1">
      <c r="B188" s="67">
        <v>4562134885206</v>
      </c>
      <c r="C188" s="68" t="s">
        <v>80</v>
      </c>
      <c r="D188" s="68"/>
      <c r="E188" s="63" t="s">
        <v>39</v>
      </c>
      <c r="F188" s="63" t="s">
        <v>20</v>
      </c>
      <c r="G188" s="64">
        <v>8000</v>
      </c>
      <c r="H188" s="59">
        <f>ROUND(ordersheet!$G188*K$9,0)</f>
        <v>8000</v>
      </c>
      <c r="I188" s="60">
        <f>IF(IF(IF(ISERROR(VLOOKUP(B188,'終売一覧'!B:B,1,FALSE)),"",1)&lt;&gt;"","-販売終了-","")&lt;&gt;"",IF(IF(ISERROR(VLOOKUP(B188,'終売一覧'!B:B,1,FALSE)),"",1)&lt;&gt;"","-販売終了-",""),IF(ISERROR(VLOOKUP(B188,'欠品一覧'!B:D,3,FALSE)),"","-欠品中（"&amp;VLOOKUP(B188,'欠品一覧'!B:D,3,FALSE)&amp;"）-"))</f>
      </c>
      <c r="J188" s="65"/>
      <c r="K188" s="66"/>
      <c r="L188" s="20" t="s">
        <v>315</v>
      </c>
      <c r="M188" s="42"/>
      <c r="N188" s="42"/>
    </row>
    <row r="189" spans="2:14" s="7" customFormat="1" ht="21" customHeight="1">
      <c r="B189" s="55">
        <v>4562134887972</v>
      </c>
      <c r="C189" s="56" t="s">
        <v>126</v>
      </c>
      <c r="D189" s="56"/>
      <c r="E189" s="57" t="s">
        <v>97</v>
      </c>
      <c r="F189" s="57" t="s">
        <v>32</v>
      </c>
      <c r="G189" s="58">
        <v>7000</v>
      </c>
      <c r="H189" s="59">
        <f>ROUND(ordersheet!$G189*K$9,0)</f>
        <v>7000</v>
      </c>
      <c r="I189" s="60">
        <f>IF(IF(IF(ISERROR(VLOOKUP(B189,'終売一覧'!B:B,1,FALSE)),"",1)&lt;&gt;"","-販売終了-","")&lt;&gt;"",IF(IF(ISERROR(VLOOKUP(B189,'終売一覧'!B:B,1,FALSE)),"",1)&lt;&gt;"","-販売終了-",""),IF(ISERROR(VLOOKUP(B189,'欠品一覧'!B:D,3,FALSE)),"","-欠品中（"&amp;VLOOKUP(B189,'欠品一覧'!B:D,3,FALSE)&amp;"）-"))</f>
      </c>
      <c r="J189" s="61"/>
      <c r="K189" s="62"/>
      <c r="L189" s="20"/>
      <c r="M189" s="42"/>
      <c r="N189" s="42"/>
    </row>
    <row r="190" spans="2:14" s="7" customFormat="1" ht="21" customHeight="1">
      <c r="B190" s="55">
        <v>4562134888788</v>
      </c>
      <c r="C190" s="56" t="s">
        <v>126</v>
      </c>
      <c r="D190" s="56"/>
      <c r="E190" s="63" t="s">
        <v>168</v>
      </c>
      <c r="F190" s="63" t="s">
        <v>32</v>
      </c>
      <c r="G190" s="64">
        <v>7000</v>
      </c>
      <c r="H190" s="71">
        <f>ROUND(ordersheet!$G190*K$9,0)</f>
        <v>7000</v>
      </c>
      <c r="I190" s="72">
        <f>IF(IF(IF(ISERROR(VLOOKUP(B190,'終売一覧'!B:B,1,FALSE)),"",1)&lt;&gt;"","-販売終了-","")&lt;&gt;"",IF(IF(ISERROR(VLOOKUP(B190,'終売一覧'!B:B,1,FALSE)),"",1)&lt;&gt;"","-販売終了-",""),IF(ISERROR(VLOOKUP(B190,'欠品一覧'!B:D,3,FALSE)),"","-欠品中（"&amp;VLOOKUP(B190,'欠品一覧'!B:D,3,FALSE)&amp;"）-"))</f>
      </c>
      <c r="J190" s="65"/>
      <c r="K190" s="66"/>
      <c r="L190" s="20"/>
      <c r="M190" s="42"/>
      <c r="N190" s="42"/>
    </row>
    <row r="191" spans="2:14" s="7" customFormat="1" ht="21" customHeight="1">
      <c r="B191" s="67">
        <v>4562134889570</v>
      </c>
      <c r="C191" s="68" t="s">
        <v>232</v>
      </c>
      <c r="D191" s="68"/>
      <c r="E191" s="63" t="s">
        <v>213</v>
      </c>
      <c r="F191" s="63" t="s">
        <v>32</v>
      </c>
      <c r="G191" s="64">
        <v>7000</v>
      </c>
      <c r="H191" s="59">
        <f>ROUND(ordersheet!$G191*K$9,0)</f>
        <v>7000</v>
      </c>
      <c r="I191" s="60">
        <f>IF(IF(IF(ISERROR(VLOOKUP(B191,'終売一覧'!B:B,1,FALSE)),"",1)&lt;&gt;"","-販売終了-","")&lt;&gt;"",IF(IF(ISERROR(VLOOKUP(B191,'終売一覧'!B:B,1,FALSE)),"",1)&lt;&gt;"","-販売終了-",""),IF(ISERROR(VLOOKUP(B191,'欠品一覧'!B:D,3,FALSE)),"","-欠品中（"&amp;VLOOKUP(B191,'欠品一覧'!B:D,3,FALSE)&amp;"）-"))</f>
      </c>
      <c r="J191" s="65"/>
      <c r="K191" s="66"/>
      <c r="L191" s="20"/>
      <c r="M191" s="42"/>
      <c r="N191" s="42"/>
    </row>
    <row r="192" spans="2:14" s="7" customFormat="1" ht="21" customHeight="1">
      <c r="B192" s="69">
        <v>4562134889068</v>
      </c>
      <c r="C192" s="70" t="s">
        <v>209</v>
      </c>
      <c r="D192" s="70"/>
      <c r="E192" s="63" t="s">
        <v>136</v>
      </c>
      <c r="F192" s="63" t="s">
        <v>32</v>
      </c>
      <c r="G192" s="64">
        <v>10000</v>
      </c>
      <c r="H192" s="71">
        <f>ROUND(ordersheet!$G192*K$9,0)</f>
        <v>10000</v>
      </c>
      <c r="I192" s="72">
        <f>IF(IF(IF(ISERROR(VLOOKUP(B192,'終売一覧'!B:B,1,FALSE)),"",1)&lt;&gt;"","-販売終了-","")&lt;&gt;"",IF(IF(ISERROR(VLOOKUP(B192,'終売一覧'!B:B,1,FALSE)),"",1)&lt;&gt;"","-販売終了-",""),IF(ISERROR(VLOOKUP(B192,'欠品一覧'!B:D,3,FALSE)),"","-欠品中（"&amp;VLOOKUP(B192,'欠品一覧'!B:D,3,FALSE)&amp;"）-"))</f>
      </c>
      <c r="J192" s="65"/>
      <c r="K192" s="66"/>
      <c r="L192" s="20"/>
      <c r="M192" s="42"/>
      <c r="N192" s="42"/>
    </row>
    <row r="193" spans="2:14" s="7" customFormat="1" ht="21" customHeight="1">
      <c r="B193" s="55">
        <v>4562134889075</v>
      </c>
      <c r="C193" s="56" t="s">
        <v>210</v>
      </c>
      <c r="D193" s="56"/>
      <c r="E193" s="63" t="s">
        <v>136</v>
      </c>
      <c r="F193" s="63" t="s">
        <v>17</v>
      </c>
      <c r="G193" s="58">
        <v>10000</v>
      </c>
      <c r="H193" s="59">
        <f>ROUND(ordersheet!$G193*K$9,0)</f>
        <v>10000</v>
      </c>
      <c r="I193" s="60">
        <f>IF(IF(IF(ISERROR(VLOOKUP(B193,'終売一覧'!B:B,1,FALSE)),"",1)&lt;&gt;"","-販売終了-","")&lt;&gt;"",IF(IF(ISERROR(VLOOKUP(B193,'終売一覧'!B:B,1,FALSE)),"",1)&lt;&gt;"","-販売終了-",""),IF(ISERROR(VLOOKUP(B193,'欠品一覧'!B:D,3,FALSE)),"","-欠品中（"&amp;VLOOKUP(B193,'欠品一覧'!B:D,3,FALSE)&amp;"）-"))</f>
      </c>
      <c r="J193" s="65"/>
      <c r="K193" s="66"/>
      <c r="L193" s="20"/>
      <c r="M193" s="42"/>
      <c r="N193" s="42"/>
    </row>
    <row r="194" spans="2:14" s="7" customFormat="1" ht="21" customHeight="1">
      <c r="B194" s="55">
        <v>4562134889082</v>
      </c>
      <c r="C194" s="56" t="s">
        <v>211</v>
      </c>
      <c r="D194" s="56"/>
      <c r="E194" s="63" t="s">
        <v>136</v>
      </c>
      <c r="F194" s="63" t="s">
        <v>32</v>
      </c>
      <c r="G194" s="58">
        <v>10000</v>
      </c>
      <c r="H194" s="59">
        <f>ROUND(ordersheet!$G194*K$9,0)</f>
        <v>10000</v>
      </c>
      <c r="I194" s="60" t="str">
        <f>IF(IF(IF(ISERROR(VLOOKUP(B194,'終売一覧'!B:B,1,FALSE)),"",1)&lt;&gt;"","-販売終了-","")&lt;&gt;"",IF(IF(ISERROR(VLOOKUP(B194,'終売一覧'!B:B,1,FALSE)),"",1)&lt;&gt;"","-販売終了-",""),IF(ISERROR(VLOOKUP(B194,'欠品一覧'!B:D,3,FALSE)),"","-欠品中（"&amp;VLOOKUP(B194,'欠品一覧'!B:D,3,FALSE)&amp;"）-"))</f>
        <v>-欠品中（7月）-</v>
      </c>
      <c r="J194" s="65"/>
      <c r="K194" s="66"/>
      <c r="L194" s="20"/>
      <c r="M194" s="42"/>
      <c r="N194" s="42"/>
    </row>
    <row r="195" spans="2:14" s="7" customFormat="1" ht="21" customHeight="1">
      <c r="B195" s="67">
        <v>4562134889907</v>
      </c>
      <c r="C195" s="68" t="s">
        <v>287</v>
      </c>
      <c r="D195" s="68"/>
      <c r="E195" s="63" t="s">
        <v>136</v>
      </c>
      <c r="F195" s="63" t="s">
        <v>34</v>
      </c>
      <c r="G195" s="58">
        <v>10000</v>
      </c>
      <c r="H195" s="59">
        <f>ROUND(ordersheet!$G195*K$9,0)</f>
        <v>10000</v>
      </c>
      <c r="I195" s="60">
        <f>IF(IF(IF(ISERROR(VLOOKUP(B195,'終売一覧'!B:B,1,FALSE)),"",1)&lt;&gt;"","-販売終了-","")&lt;&gt;"",IF(IF(ISERROR(VLOOKUP(B195,'終売一覧'!B:B,1,FALSE)),"",1)&lt;&gt;"","-販売終了-",""),IF(ISERROR(VLOOKUP(B195,'欠品一覧'!B:D,3,FALSE)),"","-欠品中（"&amp;VLOOKUP(B195,'欠品一覧'!B:D,3,FALSE)&amp;"）-"))</f>
      </c>
      <c r="J195" s="65" t="s">
        <v>288</v>
      </c>
      <c r="K195" s="66"/>
      <c r="L195" s="20"/>
      <c r="M195" s="42"/>
      <c r="N195" s="42"/>
    </row>
    <row r="196" spans="1:14" s="7" customFormat="1" ht="21" customHeight="1">
      <c r="A196" s="83"/>
      <c r="B196" s="69">
        <v>4562134887057</v>
      </c>
      <c r="C196" s="70" t="s">
        <v>90</v>
      </c>
      <c r="D196" s="70"/>
      <c r="E196" s="63" t="s">
        <v>113</v>
      </c>
      <c r="F196" s="63" t="s">
        <v>34</v>
      </c>
      <c r="G196" s="64">
        <v>5500</v>
      </c>
      <c r="H196" s="71">
        <f>ROUND(ordersheet!$G196*K$9,0)</f>
        <v>5500</v>
      </c>
      <c r="I196" s="72">
        <f>IF(IF(IF(ISERROR(VLOOKUP(B196,'終売一覧'!B:B,1,FALSE)),"",1)&lt;&gt;"","-販売終了-","")&lt;&gt;"",IF(IF(ISERROR(VLOOKUP(B196,'終売一覧'!B:B,1,FALSE)),"",1)&lt;&gt;"","-販売終了-",""),IF(ISERROR(VLOOKUP(B196,'欠品一覧'!B:D,3,FALSE)),"","-欠品中（"&amp;VLOOKUP(B196,'欠品一覧'!B:D,3,FALSE)&amp;"）-"))</f>
      </c>
      <c r="J196" s="65"/>
      <c r="K196" s="66"/>
      <c r="L196" s="20" t="s">
        <v>199</v>
      </c>
      <c r="M196" s="42"/>
      <c r="N196" s="42"/>
    </row>
    <row r="197" spans="1:14" s="7" customFormat="1" ht="21" customHeight="1">
      <c r="A197" s="83"/>
      <c r="B197" s="55">
        <v>4562134887064</v>
      </c>
      <c r="C197" s="56" t="s">
        <v>90</v>
      </c>
      <c r="D197" s="56"/>
      <c r="E197" s="63" t="s">
        <v>114</v>
      </c>
      <c r="F197" s="63" t="s">
        <v>32</v>
      </c>
      <c r="G197" s="64">
        <v>5500</v>
      </c>
      <c r="H197" s="59">
        <f>ROUND(ordersheet!$G197*K$9,0)</f>
        <v>5500</v>
      </c>
      <c r="I197" s="60">
        <f>IF(IF(IF(ISERROR(VLOOKUP(B197,'終売一覧'!B:B,1,FALSE)),"",1)&lt;&gt;"","-販売終了-","")&lt;&gt;"",IF(IF(ISERROR(VLOOKUP(B197,'終売一覧'!B:B,1,FALSE)),"",1)&lt;&gt;"","-販売終了-",""),IF(ISERROR(VLOOKUP(B197,'欠品一覧'!B:D,3,FALSE)),"","-欠品中（"&amp;VLOOKUP(B197,'欠品一覧'!B:D,3,FALSE)&amp;"）-"))</f>
      </c>
      <c r="J197" s="65"/>
      <c r="K197" s="66"/>
      <c r="L197" s="20" t="s">
        <v>315</v>
      </c>
      <c r="M197" s="42"/>
      <c r="N197" s="42"/>
    </row>
    <row r="198" spans="1:14" s="7" customFormat="1" ht="21" customHeight="1">
      <c r="A198" s="83"/>
      <c r="B198" s="67">
        <v>4562134887071</v>
      </c>
      <c r="C198" s="68" t="s">
        <v>90</v>
      </c>
      <c r="D198" s="68"/>
      <c r="E198" s="63" t="s">
        <v>114</v>
      </c>
      <c r="F198" s="63" t="s">
        <v>34</v>
      </c>
      <c r="G198" s="64">
        <v>5500</v>
      </c>
      <c r="H198" s="59">
        <f>ROUND(ordersheet!$G198*K$9,0)</f>
        <v>5500</v>
      </c>
      <c r="I198" s="60">
        <f>IF(IF(IF(ISERROR(VLOOKUP(B198,'終売一覧'!B:B,1,FALSE)),"",1)&lt;&gt;"","-販売終了-","")&lt;&gt;"",IF(IF(ISERROR(VLOOKUP(B198,'終売一覧'!B:B,1,FALSE)),"",1)&lt;&gt;"","-販売終了-",""),IF(ISERROR(VLOOKUP(B198,'欠品一覧'!B:D,3,FALSE)),"","-欠品中（"&amp;VLOOKUP(B198,'欠品一覧'!B:D,3,FALSE)&amp;"）-"))</f>
      </c>
      <c r="J198" s="65"/>
      <c r="K198" s="66"/>
      <c r="L198" s="20" t="s">
        <v>199</v>
      </c>
      <c r="M198" s="42"/>
      <c r="N198" s="42"/>
    </row>
    <row r="199" spans="1:14" s="7" customFormat="1" ht="21" customHeight="1">
      <c r="A199" s="83"/>
      <c r="B199" s="74">
        <v>4562134888986</v>
      </c>
      <c r="C199" s="75" t="s">
        <v>139</v>
      </c>
      <c r="D199" s="75"/>
      <c r="E199" s="63" t="s">
        <v>179</v>
      </c>
      <c r="F199" s="63" t="s">
        <v>32</v>
      </c>
      <c r="G199" s="64">
        <v>4700</v>
      </c>
      <c r="H199" s="71">
        <f>ROUND(ordersheet!$G199*K$9,0)</f>
        <v>4700</v>
      </c>
      <c r="I199" s="72">
        <f>IF(IF(IF(ISERROR(VLOOKUP(B199,'終売一覧'!B:B,1,FALSE)),"",1)&lt;&gt;"","-販売終了-","")&lt;&gt;"",IF(IF(ISERROR(VLOOKUP(B199,'終売一覧'!B:B,1,FALSE)),"",1)&lt;&gt;"","-販売終了-",""),IF(ISERROR(VLOOKUP(B199,'欠品一覧'!B:D,3,FALSE)),"","-欠品中（"&amp;VLOOKUP(B199,'欠品一覧'!B:D,3,FALSE)&amp;"）-"))</f>
      </c>
      <c r="J199" s="65"/>
      <c r="K199" s="66"/>
      <c r="L199" s="20" t="s">
        <v>199</v>
      </c>
      <c r="M199" s="42"/>
      <c r="N199" s="42"/>
    </row>
    <row r="200" spans="2:14" s="7" customFormat="1" ht="21" customHeight="1">
      <c r="B200" s="69">
        <v>4562134889341</v>
      </c>
      <c r="C200" s="70" t="s">
        <v>236</v>
      </c>
      <c r="D200" s="70"/>
      <c r="E200" s="63" t="s">
        <v>136</v>
      </c>
      <c r="F200" s="63" t="s">
        <v>32</v>
      </c>
      <c r="G200" s="64">
        <v>5300</v>
      </c>
      <c r="H200" s="71">
        <f>ROUND(ordersheet!$G200*K$9,0)</f>
        <v>5300</v>
      </c>
      <c r="I200" s="72">
        <f>IF(IF(IF(ISERROR(VLOOKUP(B200,'終売一覧'!B:B,1,FALSE)),"",1)&lt;&gt;"","-販売終了-","")&lt;&gt;"",IF(IF(ISERROR(VLOOKUP(B200,'終売一覧'!B:B,1,FALSE)),"",1)&lt;&gt;"","-販売終了-",""),IF(ISERROR(VLOOKUP(B200,'欠品一覧'!B:D,3,FALSE)),"","-欠品中（"&amp;VLOOKUP(B200,'欠品一覧'!B:D,3,FALSE)&amp;"）-"))</f>
      </c>
      <c r="J200" s="65"/>
      <c r="K200" s="66"/>
      <c r="L200" s="20"/>
      <c r="M200" s="42"/>
      <c r="N200" s="42"/>
    </row>
    <row r="201" spans="2:14" s="7" customFormat="1" ht="21" customHeight="1">
      <c r="B201" s="55">
        <v>4562134889358</v>
      </c>
      <c r="C201" s="56" t="s">
        <v>236</v>
      </c>
      <c r="D201" s="56"/>
      <c r="E201" s="63" t="s">
        <v>22</v>
      </c>
      <c r="F201" s="63" t="s">
        <v>32</v>
      </c>
      <c r="G201" s="64">
        <v>5300</v>
      </c>
      <c r="H201" s="59">
        <f>ROUND(ordersheet!$G201*K$9,0)</f>
        <v>5300</v>
      </c>
      <c r="I201" s="60">
        <f>IF(IF(IF(ISERROR(VLOOKUP(B201,'終売一覧'!B:B,1,FALSE)),"",1)&lt;&gt;"","-販売終了-","")&lt;&gt;"",IF(IF(ISERROR(VLOOKUP(B201,'終売一覧'!B:B,1,FALSE)),"",1)&lt;&gt;"","-販売終了-",""),IF(ISERROR(VLOOKUP(B201,'欠品一覧'!B:D,3,FALSE)),"","-欠品中（"&amp;VLOOKUP(B201,'欠品一覧'!B:D,3,FALSE)&amp;"）-"))</f>
      </c>
      <c r="J201" s="65"/>
      <c r="K201" s="66"/>
      <c r="L201" s="20"/>
      <c r="M201" s="42"/>
      <c r="N201" s="42"/>
    </row>
    <row r="202" spans="2:14" s="7" customFormat="1" ht="21" customHeight="1">
      <c r="B202" s="67">
        <v>4562134889365</v>
      </c>
      <c r="C202" s="68" t="s">
        <v>236</v>
      </c>
      <c r="D202" s="68"/>
      <c r="E202" s="63" t="s">
        <v>40</v>
      </c>
      <c r="F202" s="63" t="s">
        <v>32</v>
      </c>
      <c r="G202" s="64">
        <v>5300</v>
      </c>
      <c r="H202" s="59">
        <f>ROUND(ordersheet!$G202*K$9,0)</f>
        <v>5300</v>
      </c>
      <c r="I202" s="60">
        <f>IF(IF(IF(ISERROR(VLOOKUP(B202,'終売一覧'!B:B,1,FALSE)),"",1)&lt;&gt;"","-販売終了-","")&lt;&gt;"",IF(IF(ISERROR(VLOOKUP(B202,'終売一覧'!B:B,1,FALSE)),"",1)&lt;&gt;"","-販売終了-",""),IF(ISERROR(VLOOKUP(B202,'欠品一覧'!B:D,3,FALSE)),"","-欠品中（"&amp;VLOOKUP(B202,'欠品一覧'!B:D,3,FALSE)&amp;"）-"))</f>
      </c>
      <c r="J202" s="65"/>
      <c r="K202" s="66"/>
      <c r="L202" s="20"/>
      <c r="M202" s="42"/>
      <c r="N202" s="42"/>
    </row>
    <row r="203" spans="2:14" s="83" customFormat="1" ht="21" customHeight="1">
      <c r="B203" s="55">
        <v>4562134888214</v>
      </c>
      <c r="C203" s="56" t="s">
        <v>140</v>
      </c>
      <c r="D203" s="56"/>
      <c r="E203" s="57" t="s">
        <v>138</v>
      </c>
      <c r="F203" s="57" t="s">
        <v>32</v>
      </c>
      <c r="G203" s="58">
        <v>5500</v>
      </c>
      <c r="H203" s="59">
        <f>ROUND(ordersheet!$G203*K$9,0)</f>
        <v>5500</v>
      </c>
      <c r="I203" s="60">
        <f>IF(IF(IF(ISERROR(VLOOKUP(B203,'終売一覧'!B:B,1,FALSE)),"",1)&lt;&gt;"","-販売終了-","")&lt;&gt;"",IF(IF(ISERROR(VLOOKUP(B203,'終売一覧'!B:B,1,FALSE)),"",1)&lt;&gt;"","-販売終了-",""),IF(ISERROR(VLOOKUP(B203,'欠品一覧'!B:D,3,FALSE)),"","-欠品中（"&amp;VLOOKUP(B203,'欠品一覧'!B:D,3,FALSE)&amp;"）-"))</f>
      </c>
      <c r="J203" s="61"/>
      <c r="K203" s="62"/>
      <c r="L203" s="20" t="s">
        <v>199</v>
      </c>
      <c r="M203" s="42"/>
      <c r="N203" s="42"/>
    </row>
    <row r="204" spans="2:14" s="83" customFormat="1" ht="21" customHeight="1">
      <c r="B204" s="55">
        <v>4562134888658</v>
      </c>
      <c r="C204" s="56" t="s">
        <v>140</v>
      </c>
      <c r="D204" s="56"/>
      <c r="E204" s="63" t="s">
        <v>137</v>
      </c>
      <c r="F204" s="63" t="s">
        <v>32</v>
      </c>
      <c r="G204" s="64">
        <v>5500</v>
      </c>
      <c r="H204" s="71">
        <f>ROUND(ordersheet!$G204*K$9,0)</f>
        <v>5500</v>
      </c>
      <c r="I204" s="72">
        <f>IF(IF(IF(ISERROR(VLOOKUP(B204,'終売一覧'!B:B,1,FALSE)),"",1)&lt;&gt;"","-販売終了-","")&lt;&gt;"",IF(IF(ISERROR(VLOOKUP(B204,'終売一覧'!B:B,1,FALSE)),"",1)&lt;&gt;"","-販売終了-",""),IF(ISERROR(VLOOKUP(B204,'欠品一覧'!B:D,3,FALSE)),"","-欠品中（"&amp;VLOOKUP(B204,'欠品一覧'!B:D,3,FALSE)&amp;"）-"))</f>
      </c>
      <c r="J204" s="65"/>
      <c r="K204" s="66"/>
      <c r="L204" s="20" t="s">
        <v>199</v>
      </c>
      <c r="M204" s="42"/>
      <c r="N204" s="42"/>
    </row>
    <row r="205" spans="2:14" s="83" customFormat="1" ht="21" customHeight="1">
      <c r="B205" s="67">
        <v>4562134888979</v>
      </c>
      <c r="C205" s="68" t="s">
        <v>140</v>
      </c>
      <c r="D205" s="68"/>
      <c r="E205" s="63" t="s">
        <v>180</v>
      </c>
      <c r="F205" s="63" t="s">
        <v>32</v>
      </c>
      <c r="G205" s="64">
        <v>5500</v>
      </c>
      <c r="H205" s="71">
        <f>ROUND(ordersheet!$G205*K$9,0)</f>
        <v>5500</v>
      </c>
      <c r="I205" s="72">
        <f>IF(IF(IF(ISERROR(VLOOKUP(B205,'終売一覧'!B:B,1,FALSE)),"",1)&lt;&gt;"","-販売終了-","")&lt;&gt;"",IF(IF(ISERROR(VLOOKUP(B205,'終売一覧'!B:B,1,FALSE)),"",1)&lt;&gt;"","-販売終了-",""),IF(ISERROR(VLOOKUP(B205,'欠品一覧'!B:D,3,FALSE)),"","-欠品中（"&amp;VLOOKUP(B205,'欠品一覧'!B:D,3,FALSE)&amp;"）-"))</f>
      </c>
      <c r="J205" s="65"/>
      <c r="K205" s="66"/>
      <c r="L205" s="20" t="s">
        <v>199</v>
      </c>
      <c r="M205" s="42"/>
      <c r="N205" s="42"/>
    </row>
    <row r="206" spans="1:14" s="83" customFormat="1" ht="21" customHeight="1">
      <c r="A206" s="7"/>
      <c r="B206" s="55">
        <v>4562134889310</v>
      </c>
      <c r="C206" s="56" t="s">
        <v>233</v>
      </c>
      <c r="D206" s="56"/>
      <c r="E206" s="63" t="s">
        <v>136</v>
      </c>
      <c r="F206" s="63" t="s">
        <v>32</v>
      </c>
      <c r="G206" s="64">
        <v>6200</v>
      </c>
      <c r="H206" s="71">
        <f>ROUND(ordersheet!$G206*K$9,0)</f>
        <v>6200</v>
      </c>
      <c r="I206" s="72">
        <f>IF(IF(IF(ISERROR(VLOOKUP(B206,'終売一覧'!B:B,1,FALSE)),"",1)&lt;&gt;"","-販売終了-","")&lt;&gt;"",IF(IF(ISERROR(VLOOKUP(B206,'終売一覧'!B:B,1,FALSE)),"",1)&lt;&gt;"","-販売終了-",""),IF(ISERROR(VLOOKUP(B206,'欠品一覧'!B:D,3,FALSE)),"","-欠品中（"&amp;VLOOKUP(B206,'欠品一覧'!B:D,3,FALSE)&amp;"）-"))</f>
      </c>
      <c r="J206" s="65"/>
      <c r="K206" s="66"/>
      <c r="L206" s="20"/>
      <c r="M206" s="42"/>
      <c r="N206" s="42"/>
    </row>
    <row r="207" spans="1:14" s="83" customFormat="1" ht="21" customHeight="1">
      <c r="A207" s="7"/>
      <c r="B207" s="55">
        <v>4562134889327</v>
      </c>
      <c r="C207" s="56" t="s">
        <v>234</v>
      </c>
      <c r="D207" s="56"/>
      <c r="E207" s="63" t="s">
        <v>214</v>
      </c>
      <c r="F207" s="63" t="s">
        <v>32</v>
      </c>
      <c r="G207" s="64">
        <v>6200</v>
      </c>
      <c r="H207" s="71">
        <f>ROUND(ordersheet!$G207*K$9,0)</f>
        <v>6200</v>
      </c>
      <c r="I207" s="72">
        <f>IF(IF(IF(ISERROR(VLOOKUP(B207,'終売一覧'!B:B,1,FALSE)),"",1)&lt;&gt;"","-販売終了-","")&lt;&gt;"",IF(IF(ISERROR(VLOOKUP(B207,'終売一覧'!B:B,1,FALSE)),"",1)&lt;&gt;"","-販売終了-",""),IF(ISERROR(VLOOKUP(B207,'欠品一覧'!B:D,3,FALSE)),"","-欠品中（"&amp;VLOOKUP(B207,'欠品一覧'!B:D,3,FALSE)&amp;"）-"))</f>
      </c>
      <c r="J207" s="65"/>
      <c r="K207" s="66"/>
      <c r="L207" s="20"/>
      <c r="M207" s="42"/>
      <c r="N207" s="42"/>
    </row>
    <row r="208" spans="1:14" s="83" customFormat="1" ht="21" customHeight="1">
      <c r="A208" s="7"/>
      <c r="B208" s="55">
        <v>4562134889334</v>
      </c>
      <c r="C208" s="56" t="s">
        <v>235</v>
      </c>
      <c r="D208" s="56"/>
      <c r="E208" s="63" t="s">
        <v>215</v>
      </c>
      <c r="F208" s="63" t="s">
        <v>32</v>
      </c>
      <c r="G208" s="64">
        <v>6200</v>
      </c>
      <c r="H208" s="71">
        <f>ROUND(ordersheet!$G208*K$9,0)</f>
        <v>6200</v>
      </c>
      <c r="I208" s="72">
        <f>IF(IF(IF(ISERROR(VLOOKUP(B208,'終売一覧'!B:B,1,FALSE)),"",1)&lt;&gt;"","-販売終了-","")&lt;&gt;"",IF(IF(ISERROR(VLOOKUP(B208,'終売一覧'!B:B,1,FALSE)),"",1)&lt;&gt;"","-販売終了-",""),IF(ISERROR(VLOOKUP(B208,'欠品一覧'!B:D,3,FALSE)),"","-欠品中（"&amp;VLOOKUP(B208,'欠品一覧'!B:D,3,FALSE)&amp;"）-"))</f>
      </c>
      <c r="J208" s="65"/>
      <c r="K208" s="66"/>
      <c r="L208" s="20"/>
      <c r="M208" s="42"/>
      <c r="N208" s="42"/>
    </row>
    <row r="209" spans="2:14" s="83" customFormat="1" ht="21" customHeight="1">
      <c r="B209" s="69">
        <v>4562134887118</v>
      </c>
      <c r="C209" s="70" t="s">
        <v>108</v>
      </c>
      <c r="D209" s="70"/>
      <c r="E209" s="63" t="s">
        <v>91</v>
      </c>
      <c r="F209" s="63" t="s">
        <v>93</v>
      </c>
      <c r="G209" s="64">
        <v>4200</v>
      </c>
      <c r="H209" s="71">
        <f>ROUND(ordersheet!$G209*K$9,0)</f>
        <v>4200</v>
      </c>
      <c r="I209" s="72">
        <f>IF(IF(IF(ISERROR(VLOOKUP(B209,'終売一覧'!B:B,1,FALSE)),"",1)&lt;&gt;"","-販売終了-","")&lt;&gt;"",IF(IF(ISERROR(VLOOKUP(B209,'終売一覧'!B:B,1,FALSE)),"",1)&lt;&gt;"","-販売終了-",""),IF(ISERROR(VLOOKUP(B209,'欠品一覧'!B:D,3,FALSE)),"","-欠品中（"&amp;VLOOKUP(B209,'欠品一覧'!B:D,3,FALSE)&amp;"）-"))</f>
      </c>
      <c r="J209" s="65"/>
      <c r="K209" s="66"/>
      <c r="L209" s="20" t="s">
        <v>199</v>
      </c>
      <c r="M209" s="42"/>
      <c r="N209" s="42"/>
    </row>
    <row r="210" spans="2:14" s="83" customFormat="1" ht="21" customHeight="1">
      <c r="B210" s="67">
        <v>4562134887125</v>
      </c>
      <c r="C210" s="68" t="s">
        <v>108</v>
      </c>
      <c r="D210" s="68"/>
      <c r="E210" s="63" t="s">
        <v>109</v>
      </c>
      <c r="F210" s="63" t="s">
        <v>17</v>
      </c>
      <c r="G210" s="64">
        <v>4200</v>
      </c>
      <c r="H210" s="71">
        <f>ROUND(ordersheet!$G210*K$9,0)</f>
        <v>4200</v>
      </c>
      <c r="I210" s="72">
        <f>IF(IF(IF(ISERROR(VLOOKUP(B210,'終売一覧'!B:B,1,FALSE)),"",1)&lt;&gt;"","-販売終了-","")&lt;&gt;"",IF(IF(ISERROR(VLOOKUP(B210,'終売一覧'!B:B,1,FALSE)),"",1)&lt;&gt;"","-販売終了-",""),IF(ISERROR(VLOOKUP(B210,'欠品一覧'!B:D,3,FALSE)),"","-欠品中（"&amp;VLOOKUP(B210,'欠品一覧'!B:D,3,FALSE)&amp;"）-"))</f>
      </c>
      <c r="J210" s="65"/>
      <c r="K210" s="66"/>
      <c r="L210" s="20" t="s">
        <v>199</v>
      </c>
      <c r="M210" s="42"/>
      <c r="N210" s="42"/>
    </row>
    <row r="211" spans="2:14" s="83" customFormat="1" ht="21" customHeight="1">
      <c r="B211" s="69">
        <v>4562134887095</v>
      </c>
      <c r="C211" s="70" t="s">
        <v>110</v>
      </c>
      <c r="D211" s="70"/>
      <c r="E211" s="63" t="s">
        <v>91</v>
      </c>
      <c r="F211" s="63" t="s">
        <v>17</v>
      </c>
      <c r="G211" s="64">
        <v>6000</v>
      </c>
      <c r="H211" s="71">
        <f>ROUND(ordersheet!$G211*K$9,0)</f>
        <v>6000</v>
      </c>
      <c r="I211" s="72">
        <f>IF(IF(IF(ISERROR(VLOOKUP(B211,'終売一覧'!B:B,1,FALSE)),"",1)&lt;&gt;"","-販売終了-","")&lt;&gt;"",IF(IF(ISERROR(VLOOKUP(B211,'終売一覧'!B:B,1,FALSE)),"",1)&lt;&gt;"","-販売終了-",""),IF(ISERROR(VLOOKUP(B211,'欠品一覧'!B:D,3,FALSE)),"","-欠品中（"&amp;VLOOKUP(B211,'欠品一覧'!B:D,3,FALSE)&amp;"）-"))</f>
      </c>
      <c r="J211" s="65"/>
      <c r="K211" s="66"/>
      <c r="L211" s="20" t="s">
        <v>199</v>
      </c>
      <c r="M211" s="42"/>
      <c r="N211" s="42"/>
    </row>
    <row r="212" spans="2:14" s="83" customFormat="1" ht="21" customHeight="1">
      <c r="B212" s="67">
        <v>4562134887101</v>
      </c>
      <c r="C212" s="68" t="s">
        <v>110</v>
      </c>
      <c r="D212" s="68"/>
      <c r="E212" s="63" t="s">
        <v>109</v>
      </c>
      <c r="F212" s="63" t="s">
        <v>17</v>
      </c>
      <c r="G212" s="64">
        <v>6000</v>
      </c>
      <c r="H212" s="59">
        <f>ROUND(ordersheet!$G212*K$9,0)</f>
        <v>6000</v>
      </c>
      <c r="I212" s="60">
        <f>IF(IF(IF(ISERROR(VLOOKUP(B212,'終売一覧'!B:B,1,FALSE)),"",1)&lt;&gt;"","-販売終了-","")&lt;&gt;"",IF(IF(ISERROR(VLOOKUP(B212,'終売一覧'!B:B,1,FALSE)),"",1)&lt;&gt;"","-販売終了-",""),IF(ISERROR(VLOOKUP(B212,'欠品一覧'!B:D,3,FALSE)),"","-欠品中（"&amp;VLOOKUP(B212,'欠品一覧'!B:D,3,FALSE)&amp;"）-"))</f>
      </c>
      <c r="J212" s="65"/>
      <c r="K212" s="66"/>
      <c r="L212" s="20" t="s">
        <v>199</v>
      </c>
      <c r="M212" s="42"/>
      <c r="N212" s="42"/>
    </row>
    <row r="213" spans="2:14" s="83" customFormat="1" ht="21" customHeight="1">
      <c r="B213" s="74">
        <v>4562134887132</v>
      </c>
      <c r="C213" s="75" t="s">
        <v>111</v>
      </c>
      <c r="D213" s="75"/>
      <c r="E213" s="63" t="s">
        <v>91</v>
      </c>
      <c r="F213" s="63" t="s">
        <v>17</v>
      </c>
      <c r="G213" s="64">
        <v>4800</v>
      </c>
      <c r="H213" s="71">
        <f>ROUND(ordersheet!$G213*K$9,0)</f>
        <v>4800</v>
      </c>
      <c r="I213" s="72">
        <f>IF(IF(IF(ISERROR(VLOOKUP(B213,'終売一覧'!B:B,1,FALSE)),"",1)&lt;&gt;"","-販売終了-","")&lt;&gt;"",IF(IF(ISERROR(VLOOKUP(B213,'終売一覧'!B:B,1,FALSE)),"",1)&lt;&gt;"","-販売終了-",""),IF(ISERROR(VLOOKUP(B213,'欠品一覧'!B:D,3,FALSE)),"","-欠品中（"&amp;VLOOKUP(B213,'欠品一覧'!B:D,3,FALSE)&amp;"）-"))</f>
      </c>
      <c r="J213" s="65"/>
      <c r="K213" s="66"/>
      <c r="L213" s="20" t="s">
        <v>199</v>
      </c>
      <c r="M213" s="42"/>
      <c r="N213" s="42"/>
    </row>
    <row r="214" spans="2:14" s="83" customFormat="1" ht="21" customHeight="1">
      <c r="B214" s="67">
        <v>4562134887422</v>
      </c>
      <c r="C214" s="68" t="s">
        <v>112</v>
      </c>
      <c r="D214" s="68"/>
      <c r="E214" s="57" t="s">
        <v>92</v>
      </c>
      <c r="F214" s="57" t="s">
        <v>17</v>
      </c>
      <c r="G214" s="58">
        <v>7000</v>
      </c>
      <c r="H214" s="59">
        <f>ROUND(ordersheet!$G214*K$9,0)</f>
        <v>7000</v>
      </c>
      <c r="I214" s="60">
        <f>IF(IF(IF(ISERROR(VLOOKUP(B214,'終売一覧'!B:B,1,FALSE)),"",1)&lt;&gt;"","-販売終了-","")&lt;&gt;"",IF(IF(ISERROR(VLOOKUP(B214,'終売一覧'!B:B,1,FALSE)),"",1)&lt;&gt;"","-販売終了-",""),IF(ISERROR(VLOOKUP(B214,'欠品一覧'!B:D,3,FALSE)),"","-欠品中（"&amp;VLOOKUP(B214,'欠品一覧'!B:D,3,FALSE)&amp;"）-"))</f>
      </c>
      <c r="J214" s="61"/>
      <c r="K214" s="62"/>
      <c r="L214" s="20" t="s">
        <v>199</v>
      </c>
      <c r="M214" s="42"/>
      <c r="N214" s="42"/>
    </row>
    <row r="215" spans="1:14" s="83" customFormat="1" ht="21" customHeight="1">
      <c r="A215" s="7"/>
      <c r="B215" s="69">
        <v>4562134888351</v>
      </c>
      <c r="C215" s="70" t="s">
        <v>297</v>
      </c>
      <c r="D215" s="70"/>
      <c r="E215" s="63" t="s">
        <v>135</v>
      </c>
      <c r="F215" s="63" t="s">
        <v>33</v>
      </c>
      <c r="G215" s="64">
        <v>7000</v>
      </c>
      <c r="H215" s="59">
        <f>ROUND(ordersheet!$G215*K$9,0)</f>
        <v>7000</v>
      </c>
      <c r="I215" s="60">
        <f>IF(IF(IF(ISERROR(VLOOKUP(B215,'終売一覧'!B:B,1,FALSE)),"",1)&lt;&gt;"","-販売終了-","")&lt;&gt;"",IF(IF(ISERROR(VLOOKUP(B215,'終売一覧'!B:B,1,FALSE)),"",1)&lt;&gt;"","-販売終了-",""),IF(ISERROR(VLOOKUP(B215,'欠品一覧'!B:D,3,FALSE)),"","-欠品中（"&amp;VLOOKUP(B215,'欠品一覧'!B:D,3,FALSE)&amp;"）-"))</f>
      </c>
      <c r="J215" s="65"/>
      <c r="K215" s="66"/>
      <c r="L215" s="20" t="s">
        <v>199</v>
      </c>
      <c r="M215" s="42"/>
      <c r="N215" s="42"/>
    </row>
    <row r="216" spans="1:14" s="83" customFormat="1" ht="21" customHeight="1">
      <c r="A216" s="7"/>
      <c r="B216" s="55">
        <v>4562134888368</v>
      </c>
      <c r="C216" s="56" t="s">
        <v>143</v>
      </c>
      <c r="D216" s="56"/>
      <c r="E216" s="63" t="s">
        <v>135</v>
      </c>
      <c r="F216" s="63" t="s">
        <v>20</v>
      </c>
      <c r="G216" s="64">
        <v>7000</v>
      </c>
      <c r="H216" s="59">
        <f>ROUND(ordersheet!$G216*K$9,0)</f>
        <v>7000</v>
      </c>
      <c r="I216" s="60">
        <f>IF(IF(IF(ISERROR(VLOOKUP(B216,'終売一覧'!B:B,1,FALSE)),"",1)&lt;&gt;"","-販売終了-","")&lt;&gt;"",IF(IF(ISERROR(VLOOKUP(B216,'終売一覧'!B:B,1,FALSE)),"",1)&lt;&gt;"","-販売終了-",""),IF(ISERROR(VLOOKUP(B216,'欠品一覧'!B:D,3,FALSE)),"","-欠品中（"&amp;VLOOKUP(B216,'欠品一覧'!B:D,3,FALSE)&amp;"）-"))</f>
      </c>
      <c r="J216" s="65"/>
      <c r="K216" s="66"/>
      <c r="L216" s="20" t="s">
        <v>199</v>
      </c>
      <c r="M216" s="42"/>
      <c r="N216" s="42"/>
    </row>
    <row r="217" spans="1:14" s="83" customFormat="1" ht="21" customHeight="1">
      <c r="A217" s="7"/>
      <c r="B217" s="67">
        <v>4562134888399</v>
      </c>
      <c r="C217" s="68" t="s">
        <v>143</v>
      </c>
      <c r="D217" s="68"/>
      <c r="E217" s="63" t="s">
        <v>135</v>
      </c>
      <c r="F217" s="63" t="s">
        <v>141</v>
      </c>
      <c r="G217" s="64">
        <v>7000</v>
      </c>
      <c r="H217" s="59">
        <f>ROUND(ordersheet!$G217*K$9,0)</f>
        <v>7000</v>
      </c>
      <c r="I217" s="60">
        <f>IF(IF(IF(ISERROR(VLOOKUP(B217,'終売一覧'!B:B,1,FALSE)),"",1)&lt;&gt;"","-販売終了-","")&lt;&gt;"",IF(IF(ISERROR(VLOOKUP(B217,'終売一覧'!B:B,1,FALSE)),"",1)&lt;&gt;"","-販売終了-",""),IF(ISERROR(VLOOKUP(B217,'欠品一覧'!B:D,3,FALSE)),"","-欠品中（"&amp;VLOOKUP(B217,'欠品一覧'!B:D,3,FALSE)&amp;"）-"))</f>
      </c>
      <c r="J217" s="65"/>
      <c r="K217" s="66"/>
      <c r="L217" s="20" t="s">
        <v>199</v>
      </c>
      <c r="M217" s="42"/>
      <c r="N217" s="42"/>
    </row>
    <row r="218" spans="2:14" s="7" customFormat="1" ht="21" customHeight="1">
      <c r="B218" s="69">
        <v>4562134887729</v>
      </c>
      <c r="C218" s="70" t="s">
        <v>193</v>
      </c>
      <c r="D218" s="70"/>
      <c r="E218" s="57" t="s">
        <v>22</v>
      </c>
      <c r="F218" s="57" t="s">
        <v>32</v>
      </c>
      <c r="G218" s="58">
        <v>4400</v>
      </c>
      <c r="H218" s="59">
        <f>ROUND(ordersheet!$G218*K$9,0)</f>
        <v>4400</v>
      </c>
      <c r="I218" s="60">
        <f>IF(IF(IF(ISERROR(VLOOKUP(B218,'終売一覧'!B:B,1,FALSE)),"",1)&lt;&gt;"","-販売終了-","")&lt;&gt;"",IF(IF(ISERROR(VLOOKUP(B218,'終売一覧'!B:B,1,FALSE)),"",1)&lt;&gt;"","-販売終了-",""),IF(ISERROR(VLOOKUP(B218,'欠品一覧'!B:D,3,FALSE)),"","-欠品中（"&amp;VLOOKUP(B218,'欠品一覧'!B:D,3,FALSE)&amp;"）-"))</f>
      </c>
      <c r="J218" s="65"/>
      <c r="K218" s="62"/>
      <c r="L218" s="20"/>
      <c r="M218" s="42"/>
      <c r="N218" s="42"/>
    </row>
    <row r="219" spans="2:14" s="7" customFormat="1" ht="21" customHeight="1">
      <c r="B219" s="67">
        <v>4562134887736</v>
      </c>
      <c r="C219" s="68" t="s">
        <v>193</v>
      </c>
      <c r="D219" s="68"/>
      <c r="E219" s="57" t="s">
        <v>22</v>
      </c>
      <c r="F219" s="57" t="s">
        <v>34</v>
      </c>
      <c r="G219" s="58">
        <v>4400</v>
      </c>
      <c r="H219" s="59">
        <f>ROUND(ordersheet!$G219*K$9,0)</f>
        <v>4400</v>
      </c>
      <c r="I219" s="60">
        <f>IF(IF(IF(ISERROR(VLOOKUP(B219,'終売一覧'!B:B,1,FALSE)),"",1)&lt;&gt;"","-販売終了-","")&lt;&gt;"",IF(IF(ISERROR(VLOOKUP(B219,'終売一覧'!B:B,1,FALSE)),"",1)&lt;&gt;"","-販売終了-",""),IF(ISERROR(VLOOKUP(B219,'欠品一覧'!B:D,3,FALSE)),"","-欠品中（"&amp;VLOOKUP(B219,'欠品一覧'!B:D,3,FALSE)&amp;"）-"))</f>
      </c>
      <c r="J219" s="65"/>
      <c r="K219" s="62"/>
      <c r="L219" s="20"/>
      <c r="M219" s="42"/>
      <c r="N219" s="42"/>
    </row>
    <row r="220" spans="2:14" s="7" customFormat="1" ht="21" customHeight="1">
      <c r="B220" s="69">
        <v>4562134889860</v>
      </c>
      <c r="C220" s="70" t="s">
        <v>276</v>
      </c>
      <c r="D220" s="70"/>
      <c r="E220" s="57" t="s">
        <v>279</v>
      </c>
      <c r="F220" s="57" t="s">
        <v>33</v>
      </c>
      <c r="G220" s="58">
        <v>6800</v>
      </c>
      <c r="H220" s="59">
        <f>ROUND(ordersheet!$G220*K$9,0)</f>
        <v>6800</v>
      </c>
      <c r="I220" s="60">
        <f>IF(IF(IF(ISERROR(VLOOKUP(B220,'終売一覧'!B:B,1,FALSE)),"",1)&lt;&gt;"","-販売終了-","")&lt;&gt;"",IF(IF(ISERROR(VLOOKUP(B220,'終売一覧'!B:B,1,FALSE)),"",1)&lt;&gt;"","-販売終了-",""),IF(ISERROR(VLOOKUP(B220,'欠品一覧'!B:D,3,FALSE)),"","-欠品中（"&amp;VLOOKUP(B220,'欠品一覧'!B:D,3,FALSE)&amp;"）-"))</f>
      </c>
      <c r="J220" s="65"/>
      <c r="K220" s="62"/>
      <c r="L220" s="20"/>
      <c r="M220" s="42"/>
      <c r="N220" s="42"/>
    </row>
    <row r="221" spans="2:14" s="7" customFormat="1" ht="21" customHeight="1">
      <c r="B221" s="55">
        <v>4562134889877</v>
      </c>
      <c r="C221" s="56" t="s">
        <v>276</v>
      </c>
      <c r="D221" s="56"/>
      <c r="E221" s="57" t="s">
        <v>278</v>
      </c>
      <c r="F221" s="57" t="s">
        <v>20</v>
      </c>
      <c r="G221" s="58">
        <v>6800</v>
      </c>
      <c r="H221" s="59">
        <f>ROUND(ordersheet!$G221*K$9,0)</f>
        <v>6800</v>
      </c>
      <c r="I221" s="60">
        <f>IF(IF(IF(ISERROR(VLOOKUP(B221,'終売一覧'!B:B,1,FALSE)),"",1)&lt;&gt;"","-販売終了-","")&lt;&gt;"",IF(IF(ISERROR(VLOOKUP(B221,'終売一覧'!B:B,1,FALSE)),"",1)&lt;&gt;"","-販売終了-",""),IF(ISERROR(VLOOKUP(B221,'欠品一覧'!B:D,3,FALSE)),"","-欠品中（"&amp;VLOOKUP(B221,'欠品一覧'!B:D,3,FALSE)&amp;"）-"))</f>
      </c>
      <c r="J221" s="65"/>
      <c r="K221" s="62"/>
      <c r="L221" s="20"/>
      <c r="M221" s="42"/>
      <c r="N221" s="42"/>
    </row>
    <row r="222" spans="2:14" s="7" customFormat="1" ht="21" customHeight="1">
      <c r="B222" s="67">
        <v>4562134889884</v>
      </c>
      <c r="C222" s="68" t="s">
        <v>277</v>
      </c>
      <c r="D222" s="68"/>
      <c r="E222" s="57" t="s">
        <v>278</v>
      </c>
      <c r="F222" s="57" t="s">
        <v>21</v>
      </c>
      <c r="G222" s="58">
        <v>6800</v>
      </c>
      <c r="H222" s="59">
        <f>ROUND(ordersheet!$G222*K$9,0)</f>
        <v>6800</v>
      </c>
      <c r="I222" s="60">
        <f>IF(IF(IF(ISERROR(VLOOKUP(B222,'終売一覧'!B:B,1,FALSE)),"",1)&lt;&gt;"","-販売終了-","")&lt;&gt;"",IF(IF(ISERROR(VLOOKUP(B222,'終売一覧'!B:B,1,FALSE)),"",1)&lt;&gt;"","-販売終了-",""),IF(ISERROR(VLOOKUP(B222,'欠品一覧'!B:D,3,FALSE)),"","-欠品中（"&amp;VLOOKUP(B222,'欠品一覧'!B:D,3,FALSE)&amp;"）-"))</f>
      </c>
      <c r="J222" s="65"/>
      <c r="K222" s="62"/>
      <c r="L222" s="20"/>
      <c r="M222" s="42"/>
      <c r="N222" s="42"/>
    </row>
    <row r="223" spans="2:14" s="7" customFormat="1" ht="21" customHeight="1">
      <c r="B223" s="74">
        <v>4562134889136</v>
      </c>
      <c r="C223" s="75" t="s">
        <v>212</v>
      </c>
      <c r="D223" s="75"/>
      <c r="E223" s="63" t="s">
        <v>164</v>
      </c>
      <c r="F223" s="63" t="s">
        <v>32</v>
      </c>
      <c r="G223" s="64">
        <v>8500</v>
      </c>
      <c r="H223" s="59">
        <f>ROUND(ordersheet!$G223*K$9,0)</f>
        <v>8500</v>
      </c>
      <c r="I223" s="60" t="str">
        <f>IF(IF(IF(ISERROR(VLOOKUP(B223,'終売一覧'!B:B,1,FALSE)),"",1)&lt;&gt;"","-販売終了-","")&lt;&gt;"",IF(IF(ISERROR(VLOOKUP(B223,'終売一覧'!B:B,1,FALSE)),"",1)&lt;&gt;"","-販売終了-",""),IF(ISERROR(VLOOKUP(B223,'欠品一覧'!B:D,3,FALSE)),"","-欠品中（"&amp;VLOOKUP(B223,'欠品一覧'!B:D,3,FALSE)&amp;"）-"))</f>
        <v>-欠品中（秋頃予定）-</v>
      </c>
      <c r="J223" s="87"/>
      <c r="K223" s="66"/>
      <c r="L223" s="20"/>
      <c r="M223" s="42"/>
      <c r="N223" s="42"/>
    </row>
    <row r="224" spans="2:14" s="7" customFormat="1" ht="21" customHeight="1">
      <c r="B224" s="74">
        <v>4562134888917</v>
      </c>
      <c r="C224" s="75" t="s">
        <v>178</v>
      </c>
      <c r="D224" s="75"/>
      <c r="E224" s="63" t="s">
        <v>164</v>
      </c>
      <c r="F224" s="63" t="s">
        <v>32</v>
      </c>
      <c r="G224" s="64">
        <v>7000</v>
      </c>
      <c r="H224" s="59">
        <f>ROUND(ordersheet!$G224*K$9,0)</f>
        <v>7000</v>
      </c>
      <c r="I224" s="60" t="str">
        <f>IF(IF(IF(ISERROR(VLOOKUP(B224,'終売一覧'!B:B,1,FALSE)),"",1)&lt;&gt;"","-販売終了-","")&lt;&gt;"",IF(IF(ISERROR(VLOOKUP(B224,'終売一覧'!B:B,1,FALSE)),"",1)&lt;&gt;"","-販売終了-",""),IF(ISERROR(VLOOKUP(B224,'欠品一覧'!B:D,3,FALSE)),"","-欠品中（"&amp;VLOOKUP(B224,'欠品一覧'!B:D,3,FALSE)&amp;"）-"))</f>
        <v>-欠品中（秋頃予定）-</v>
      </c>
      <c r="J224" s="65"/>
      <c r="K224" s="66"/>
      <c r="L224" s="20"/>
      <c r="M224" s="42"/>
      <c r="N224" s="42"/>
    </row>
    <row r="225" spans="2:14" s="7" customFormat="1" ht="21" customHeight="1">
      <c r="B225" s="69">
        <v>4562134886883</v>
      </c>
      <c r="C225" s="70" t="s">
        <v>134</v>
      </c>
      <c r="D225" s="70"/>
      <c r="E225" s="63" t="s">
        <v>123</v>
      </c>
      <c r="F225" s="63" t="s">
        <v>32</v>
      </c>
      <c r="G225" s="64">
        <v>5600</v>
      </c>
      <c r="H225" s="59">
        <f>ROUND(ordersheet!$G225*K$9,0)</f>
        <v>5600</v>
      </c>
      <c r="I225" s="60">
        <f>IF(IF(IF(ISERROR(VLOOKUP(B225,'終売一覧'!B:B,1,FALSE)),"",1)&lt;&gt;"","-販売終了-","")&lt;&gt;"",IF(IF(ISERROR(VLOOKUP(B225,'終売一覧'!B:B,1,FALSE)),"",1)&lt;&gt;"","-販売終了-",""),IF(ISERROR(VLOOKUP(B225,'欠品一覧'!B:D,3,FALSE)),"","-欠品中（"&amp;VLOOKUP(B225,'欠品一覧'!B:D,3,FALSE)&amp;"）-"))</f>
      </c>
      <c r="J225" s="65"/>
      <c r="K225" s="66"/>
      <c r="L225" s="20"/>
      <c r="M225" s="42"/>
      <c r="N225" s="42"/>
    </row>
    <row r="226" spans="2:14" s="7" customFormat="1" ht="21" customHeight="1">
      <c r="B226" s="67">
        <v>4562134886890</v>
      </c>
      <c r="C226" s="68" t="s">
        <v>134</v>
      </c>
      <c r="D226" s="68"/>
      <c r="E226" s="63" t="s">
        <v>123</v>
      </c>
      <c r="F226" s="63" t="s">
        <v>34</v>
      </c>
      <c r="G226" s="64">
        <v>5600</v>
      </c>
      <c r="H226" s="59">
        <f>ROUND(ordersheet!$G226*K$9,0)</f>
        <v>5600</v>
      </c>
      <c r="I226" s="60">
        <f>IF(IF(IF(ISERROR(VLOOKUP(B226,'終売一覧'!B:B,1,FALSE)),"",1)&lt;&gt;"","-販売終了-","")&lt;&gt;"",IF(IF(ISERROR(VLOOKUP(B226,'終売一覧'!B:B,1,FALSE)),"",1)&lt;&gt;"","-販売終了-",""),IF(ISERROR(VLOOKUP(B226,'欠品一覧'!B:D,3,FALSE)),"","-欠品中（"&amp;VLOOKUP(B226,'欠品一覧'!B:D,3,FALSE)&amp;"）-"))</f>
      </c>
      <c r="J226" s="65"/>
      <c r="K226" s="66"/>
      <c r="L226" s="20"/>
      <c r="M226" s="42"/>
      <c r="N226" s="42"/>
    </row>
    <row r="227" spans="2:14" s="7" customFormat="1" ht="21" customHeight="1">
      <c r="B227" s="55">
        <v>4562134888948</v>
      </c>
      <c r="C227" s="56" t="s">
        <v>117</v>
      </c>
      <c r="D227" s="56"/>
      <c r="E227" s="57" t="s">
        <v>159</v>
      </c>
      <c r="F227" s="57" t="s">
        <v>142</v>
      </c>
      <c r="G227" s="58">
        <v>3500</v>
      </c>
      <c r="H227" s="59">
        <f>ROUND(ordersheet!$G227*K$9,0)</f>
        <v>3500</v>
      </c>
      <c r="I227" s="60" t="str">
        <f>IF(IF(IF(ISERROR(VLOOKUP(B227,'終売一覧'!B:B,1,FALSE)),"",1)&lt;&gt;"","-販売終了-","")&lt;&gt;"",IF(IF(ISERROR(VLOOKUP(B227,'終売一覧'!B:B,1,FALSE)),"",1)&lt;&gt;"","-販売終了-",""),IF(ISERROR(VLOOKUP(B227,'欠品一覧'!B:D,3,FALSE)),"","-欠品中（"&amp;VLOOKUP(B227,'欠品一覧'!B:D,3,FALSE)&amp;"）-"))</f>
        <v>-欠品中（長期欠品）-</v>
      </c>
      <c r="J227" s="65"/>
      <c r="K227" s="66"/>
      <c r="L227" s="20"/>
      <c r="M227" s="42"/>
      <c r="N227" s="42"/>
    </row>
    <row r="228" spans="2:14" s="7" customFormat="1" ht="21" customHeight="1">
      <c r="B228" s="55">
        <v>4562134888955</v>
      </c>
      <c r="C228" s="56" t="s">
        <v>117</v>
      </c>
      <c r="D228" s="56"/>
      <c r="E228" s="57" t="s">
        <v>159</v>
      </c>
      <c r="F228" s="57" t="s">
        <v>32</v>
      </c>
      <c r="G228" s="58">
        <v>3500</v>
      </c>
      <c r="H228" s="59">
        <f>ROUND(ordersheet!$G228*K$9,0)</f>
        <v>3500</v>
      </c>
      <c r="I228" s="60">
        <f>IF(IF(IF(ISERROR(VLOOKUP(B228,'終売一覧'!B:B,1,FALSE)),"",1)&lt;&gt;"","-販売終了-","")&lt;&gt;"",IF(IF(ISERROR(VLOOKUP(B228,'終売一覧'!B:B,1,FALSE)),"",1)&lt;&gt;"","-販売終了-",""),IF(ISERROR(VLOOKUP(B228,'欠品一覧'!B:D,3,FALSE)),"","-欠品中（"&amp;VLOOKUP(B228,'欠品一覧'!B:D,3,FALSE)&amp;"）-"))</f>
      </c>
      <c r="J228" s="65"/>
      <c r="K228" s="66"/>
      <c r="L228" s="20"/>
      <c r="M228" s="42"/>
      <c r="N228" s="42"/>
    </row>
    <row r="229" spans="2:14" s="7" customFormat="1" ht="21" customHeight="1">
      <c r="B229" s="67">
        <v>4562134888962</v>
      </c>
      <c r="C229" s="68" t="s">
        <v>117</v>
      </c>
      <c r="D229" s="68"/>
      <c r="E229" s="57" t="s">
        <v>159</v>
      </c>
      <c r="F229" s="57" t="s">
        <v>34</v>
      </c>
      <c r="G229" s="58">
        <v>3500</v>
      </c>
      <c r="H229" s="59">
        <f>ROUND(ordersheet!$G229*K$9,0)</f>
        <v>3500</v>
      </c>
      <c r="I229" s="60">
        <f>IF(IF(IF(ISERROR(VLOOKUP(B229,'終売一覧'!B:B,1,FALSE)),"",1)&lt;&gt;"","-販売終了-","")&lt;&gt;"",IF(IF(ISERROR(VLOOKUP(B229,'終売一覧'!B:B,1,FALSE)),"",1)&lt;&gt;"","-販売終了-",""),IF(ISERROR(VLOOKUP(B229,'欠品一覧'!B:D,3,FALSE)),"","-欠品中（"&amp;VLOOKUP(B229,'欠品一覧'!B:D,3,FALSE)&amp;"）-"))</f>
      </c>
      <c r="J229" s="65"/>
      <c r="K229" s="66"/>
      <c r="L229" s="20"/>
      <c r="M229" s="42"/>
      <c r="N229" s="42"/>
    </row>
    <row r="230" spans="2:14" s="7" customFormat="1" ht="21" customHeight="1">
      <c r="B230" s="69">
        <v>4562134883202</v>
      </c>
      <c r="C230" s="70" t="s">
        <v>150</v>
      </c>
      <c r="D230" s="70"/>
      <c r="E230" s="63" t="s">
        <v>151</v>
      </c>
      <c r="F230" s="63" t="s">
        <v>17</v>
      </c>
      <c r="G230" s="64">
        <v>1200</v>
      </c>
      <c r="H230" s="71">
        <f>ROUND(ordersheet!$G230*K$9,0)</f>
        <v>1200</v>
      </c>
      <c r="I230" s="72">
        <f>IF(IF(IF(ISERROR(VLOOKUP(B230,'終売一覧'!B:B,1,FALSE)),"",1)&lt;&gt;"","-販売終了-","")&lt;&gt;"",IF(IF(ISERROR(VLOOKUP(B230,'終売一覧'!B:B,1,FALSE)),"",1)&lt;&gt;"","-販売終了-",""),IF(ISERROR(VLOOKUP(B230,'欠品一覧'!B:D,3,FALSE)),"","-欠品中（"&amp;VLOOKUP(B230,'欠品一覧'!B:D,3,FALSE)&amp;"）-"))</f>
      </c>
      <c r="J230" s="65"/>
      <c r="K230" s="66"/>
      <c r="L230" s="20"/>
      <c r="M230" s="42"/>
      <c r="N230" s="42"/>
    </row>
    <row r="231" spans="2:14" s="7" customFormat="1" ht="21" customHeight="1">
      <c r="B231" s="55">
        <v>4562134883240</v>
      </c>
      <c r="C231" s="56" t="s">
        <v>150</v>
      </c>
      <c r="D231" s="56"/>
      <c r="E231" s="63" t="s">
        <v>152</v>
      </c>
      <c r="F231" s="63" t="s">
        <v>17</v>
      </c>
      <c r="G231" s="64">
        <v>1200</v>
      </c>
      <c r="H231" s="59">
        <f>ROUND(ordersheet!$G231*K$9,0)</f>
        <v>1200</v>
      </c>
      <c r="I231" s="60">
        <f>IF(IF(IF(ISERROR(VLOOKUP(B231,'終売一覧'!B:B,1,FALSE)),"",1)&lt;&gt;"","-販売終了-","")&lt;&gt;"",IF(IF(ISERROR(VLOOKUP(B231,'終売一覧'!B:B,1,FALSE)),"",1)&lt;&gt;"","-販売終了-",""),IF(ISERROR(VLOOKUP(B231,'欠品一覧'!B:D,3,FALSE)),"","-欠品中（"&amp;VLOOKUP(B231,'欠品一覧'!B:D,3,FALSE)&amp;"）-"))</f>
      </c>
      <c r="J231" s="65"/>
      <c r="K231" s="66"/>
      <c r="L231" s="20"/>
      <c r="M231" s="42"/>
      <c r="N231" s="42"/>
    </row>
    <row r="232" spans="2:14" s="7" customFormat="1" ht="21" customHeight="1">
      <c r="B232" s="55">
        <v>4562134883233</v>
      </c>
      <c r="C232" s="56" t="s">
        <v>150</v>
      </c>
      <c r="D232" s="56"/>
      <c r="E232" s="63" t="s">
        <v>191</v>
      </c>
      <c r="F232" s="63" t="s">
        <v>17</v>
      </c>
      <c r="G232" s="64">
        <v>1200</v>
      </c>
      <c r="H232" s="59">
        <f>ROUND(ordersheet!$G232*K$9,0)</f>
        <v>1200</v>
      </c>
      <c r="I232" s="60">
        <f>IF(IF(IF(ISERROR(VLOOKUP(B232,'終売一覧'!B:B,1,FALSE)),"",1)&lt;&gt;"","-販売終了-","")&lt;&gt;"",IF(IF(ISERROR(VLOOKUP(B232,'終売一覧'!B:B,1,FALSE)),"",1)&lt;&gt;"","-販売終了-",""),IF(ISERROR(VLOOKUP(B232,'欠品一覧'!B:D,3,FALSE)),"","-欠品中（"&amp;VLOOKUP(B232,'欠品一覧'!B:D,3,FALSE)&amp;"）-"))</f>
      </c>
      <c r="J232" s="65"/>
      <c r="K232" s="66"/>
      <c r="L232" s="20"/>
      <c r="M232" s="42"/>
      <c r="N232" s="42"/>
    </row>
    <row r="233" spans="2:14" s="7" customFormat="1" ht="21" customHeight="1">
      <c r="B233" s="55">
        <v>4562134883226</v>
      </c>
      <c r="C233" s="56" t="s">
        <v>150</v>
      </c>
      <c r="D233" s="56"/>
      <c r="E233" s="63" t="s">
        <v>153</v>
      </c>
      <c r="F233" s="63" t="s">
        <v>17</v>
      </c>
      <c r="G233" s="64">
        <v>1200</v>
      </c>
      <c r="H233" s="59">
        <f>ROUND(ordersheet!$G233*K$9,0)</f>
        <v>1200</v>
      </c>
      <c r="I233" s="60">
        <f>IF(IF(IF(ISERROR(VLOOKUP(B233,'終売一覧'!B:B,1,FALSE)),"",1)&lt;&gt;"","-販売終了-","")&lt;&gt;"",IF(IF(ISERROR(VLOOKUP(B233,'終売一覧'!B:B,1,FALSE)),"",1)&lt;&gt;"","-販売終了-",""),IF(ISERROR(VLOOKUP(B233,'欠品一覧'!B:D,3,FALSE)),"","-欠品中（"&amp;VLOOKUP(B233,'欠品一覧'!B:D,3,FALSE)&amp;"）-"))</f>
      </c>
      <c r="J233" s="65"/>
      <c r="K233" s="66"/>
      <c r="L233" s="20"/>
      <c r="M233" s="42"/>
      <c r="N233" s="42"/>
    </row>
    <row r="234" spans="2:14" s="7" customFormat="1" ht="21" customHeight="1">
      <c r="B234" s="55">
        <v>4562134885091</v>
      </c>
      <c r="C234" s="56" t="s">
        <v>150</v>
      </c>
      <c r="D234" s="56"/>
      <c r="E234" s="63" t="s">
        <v>154</v>
      </c>
      <c r="F234" s="63" t="s">
        <v>17</v>
      </c>
      <c r="G234" s="64">
        <v>1200</v>
      </c>
      <c r="H234" s="59">
        <f>ROUND(ordersheet!$G234*K$9,0)</f>
        <v>1200</v>
      </c>
      <c r="I234" s="60">
        <f>IF(IF(IF(ISERROR(VLOOKUP(B234,'終売一覧'!B:B,1,FALSE)),"",1)&lt;&gt;"","-販売終了-","")&lt;&gt;"",IF(IF(ISERROR(VLOOKUP(B234,'終売一覧'!B:B,1,FALSE)),"",1)&lt;&gt;"","-販売終了-",""),IF(ISERROR(VLOOKUP(B234,'欠品一覧'!B:D,3,FALSE)),"","-欠品中（"&amp;VLOOKUP(B234,'欠品一覧'!B:D,3,FALSE)&amp;"）-"))</f>
      </c>
      <c r="J234" s="65"/>
      <c r="K234" s="66"/>
      <c r="L234" s="20"/>
      <c r="M234" s="42"/>
      <c r="N234" s="42"/>
    </row>
    <row r="235" spans="2:14" s="7" customFormat="1" ht="21" customHeight="1">
      <c r="B235" s="55">
        <v>4562134885084</v>
      </c>
      <c r="C235" s="56" t="s">
        <v>150</v>
      </c>
      <c r="D235" s="56"/>
      <c r="E235" s="63" t="s">
        <v>155</v>
      </c>
      <c r="F235" s="63" t="s">
        <v>17</v>
      </c>
      <c r="G235" s="64">
        <v>1200</v>
      </c>
      <c r="H235" s="59">
        <f>ROUND(ordersheet!$G235*K$9,0)</f>
        <v>1200</v>
      </c>
      <c r="I235" s="60">
        <f>IF(IF(IF(ISERROR(VLOOKUP(B235,'終売一覧'!B:B,1,FALSE)),"",1)&lt;&gt;"","-販売終了-","")&lt;&gt;"",IF(IF(ISERROR(VLOOKUP(B235,'終売一覧'!B:B,1,FALSE)),"",1)&lt;&gt;"","-販売終了-",""),IF(ISERROR(VLOOKUP(B235,'欠品一覧'!B:D,3,FALSE)),"","-欠品中（"&amp;VLOOKUP(B235,'欠品一覧'!B:D,3,FALSE)&amp;"）-"))</f>
      </c>
      <c r="J235" s="65"/>
      <c r="K235" s="66"/>
      <c r="L235" s="20"/>
      <c r="M235" s="42"/>
      <c r="N235" s="42"/>
    </row>
    <row r="236" spans="2:14" s="7" customFormat="1" ht="21" customHeight="1">
      <c r="B236" s="67">
        <v>4562134883868</v>
      </c>
      <c r="C236" s="68" t="s">
        <v>150</v>
      </c>
      <c r="D236" s="68"/>
      <c r="E236" s="63" t="s">
        <v>156</v>
      </c>
      <c r="F236" s="63" t="s">
        <v>17</v>
      </c>
      <c r="G236" s="64">
        <v>1200</v>
      </c>
      <c r="H236" s="59">
        <f>ROUND(ordersheet!$G236*K$9,0)</f>
        <v>1200</v>
      </c>
      <c r="I236" s="60">
        <f>IF(IF(IF(ISERROR(VLOOKUP(B236,'終売一覧'!B:B,1,FALSE)),"",1)&lt;&gt;"","-販売終了-","")&lt;&gt;"",IF(IF(ISERROR(VLOOKUP(B236,'終売一覧'!B:B,1,FALSE)),"",1)&lt;&gt;"","-販売終了-",""),IF(ISERROR(VLOOKUP(B236,'欠品一覧'!B:D,3,FALSE)),"","-欠品中（"&amp;VLOOKUP(B236,'欠品一覧'!B:D,3,FALSE)&amp;"）-"))</f>
      </c>
      <c r="J236" s="65"/>
      <c r="K236" s="66"/>
      <c r="L236" s="20"/>
      <c r="M236" s="42"/>
      <c r="N236" s="42"/>
    </row>
    <row r="237" spans="2:14" s="7" customFormat="1" ht="21" customHeight="1">
      <c r="B237" s="55">
        <v>4562134883837</v>
      </c>
      <c r="C237" s="56" t="s">
        <v>157</v>
      </c>
      <c r="D237" s="56"/>
      <c r="E237" s="57" t="s">
        <v>151</v>
      </c>
      <c r="F237" s="57" t="s">
        <v>17</v>
      </c>
      <c r="G237" s="58">
        <v>800</v>
      </c>
      <c r="H237" s="59">
        <f>ROUND(ordersheet!$G237*K$9,0)</f>
        <v>800</v>
      </c>
      <c r="I237" s="60">
        <f>IF(IF(IF(ISERROR(VLOOKUP(B237,'終売一覧'!B:B,1,FALSE)),"",1)&lt;&gt;"","-販売終了-","")&lt;&gt;"",IF(IF(ISERROR(VLOOKUP(B237,'終売一覧'!B:B,1,FALSE)),"",1)&lt;&gt;"","-販売終了-",""),IF(ISERROR(VLOOKUP(B237,'欠品一覧'!B:D,3,FALSE)),"","-欠品中（"&amp;VLOOKUP(B237,'欠品一覧'!B:D,3,FALSE)&amp;"）-"))</f>
      </c>
      <c r="J237" s="61"/>
      <c r="K237" s="62"/>
      <c r="L237" s="20"/>
      <c r="M237" s="42"/>
      <c r="N237" s="42"/>
    </row>
    <row r="238" spans="2:14" s="7" customFormat="1" ht="21" customHeight="1">
      <c r="B238" s="55">
        <v>4562134883844</v>
      </c>
      <c r="C238" s="56" t="s">
        <v>157</v>
      </c>
      <c r="D238" s="56"/>
      <c r="E238" s="63" t="s">
        <v>152</v>
      </c>
      <c r="F238" s="63" t="s">
        <v>17</v>
      </c>
      <c r="G238" s="64">
        <v>800</v>
      </c>
      <c r="H238" s="59">
        <f>ROUND(ordersheet!$G238*K$9,0)</f>
        <v>800</v>
      </c>
      <c r="I238" s="60">
        <f>IF(IF(IF(ISERROR(VLOOKUP(B238,'終売一覧'!B:B,1,FALSE)),"",1)&lt;&gt;"","-販売終了-","")&lt;&gt;"",IF(IF(ISERROR(VLOOKUP(B238,'終売一覧'!B:B,1,FALSE)),"",1)&lt;&gt;"","-販売終了-",""),IF(ISERROR(VLOOKUP(B238,'欠品一覧'!B:D,3,FALSE)),"","-欠品中（"&amp;VLOOKUP(B238,'欠品一覧'!B:D,3,FALSE)&amp;"）-"))</f>
      </c>
      <c r="J238" s="65"/>
      <c r="K238" s="66"/>
      <c r="L238" s="20"/>
      <c r="M238" s="42"/>
      <c r="N238" s="42"/>
    </row>
    <row r="239" spans="2:14" s="7" customFormat="1" ht="21" customHeight="1">
      <c r="B239" s="69">
        <v>4562134888528</v>
      </c>
      <c r="C239" s="70" t="s">
        <v>145</v>
      </c>
      <c r="D239" s="70"/>
      <c r="E239" s="63" t="s">
        <v>22</v>
      </c>
      <c r="F239" s="63" t="s">
        <v>17</v>
      </c>
      <c r="G239" s="64">
        <v>1200</v>
      </c>
      <c r="H239" s="59">
        <f>ROUND(ordersheet!$G239*K$9,0)</f>
        <v>1200</v>
      </c>
      <c r="I239" s="60">
        <f>IF(IF(IF(ISERROR(VLOOKUP(B239,'終売一覧'!B:B,1,FALSE)),"",1)&lt;&gt;"","-販売終了-","")&lt;&gt;"",IF(IF(ISERROR(VLOOKUP(B239,'終売一覧'!B:B,1,FALSE)),"",1)&lt;&gt;"","-販売終了-",""),IF(ISERROR(VLOOKUP(B239,'欠品一覧'!B:D,3,FALSE)),"","-欠品中（"&amp;VLOOKUP(B239,'欠品一覧'!B:D,3,FALSE)&amp;"）-"))</f>
      </c>
      <c r="J239" s="65"/>
      <c r="K239" s="66"/>
      <c r="L239" s="20"/>
      <c r="M239" s="42"/>
      <c r="N239" s="42"/>
    </row>
    <row r="240" spans="2:14" s="7" customFormat="1" ht="21" customHeight="1">
      <c r="B240" s="67">
        <v>4562134888535</v>
      </c>
      <c r="C240" s="68" t="s">
        <v>145</v>
      </c>
      <c r="D240" s="68"/>
      <c r="E240" s="63" t="s">
        <v>22</v>
      </c>
      <c r="F240" s="63" t="s">
        <v>146</v>
      </c>
      <c r="G240" s="64">
        <v>1200</v>
      </c>
      <c r="H240" s="59">
        <f>ROUND(ordersheet!$G240*K$9,0)</f>
        <v>1200</v>
      </c>
      <c r="I240" s="60">
        <f>IF(IF(IF(ISERROR(VLOOKUP(B240,'終売一覧'!B:B,1,FALSE)),"",1)&lt;&gt;"","-販売終了-","")&lt;&gt;"",IF(IF(ISERROR(VLOOKUP(B240,'終売一覧'!B:B,1,FALSE)),"",1)&lt;&gt;"","-販売終了-",""),IF(ISERROR(VLOOKUP(B240,'欠品一覧'!B:D,3,FALSE)),"","-欠品中（"&amp;VLOOKUP(B240,'欠品一覧'!B:D,3,FALSE)&amp;"）-"))</f>
      </c>
      <c r="J240" s="65"/>
      <c r="K240" s="66"/>
      <c r="L240" s="20"/>
      <c r="M240" s="42"/>
      <c r="N240" s="42"/>
    </row>
    <row r="241" spans="2:14" s="7" customFormat="1" ht="21" customHeight="1">
      <c r="B241" s="69">
        <v>4562134889273</v>
      </c>
      <c r="C241" s="91" t="s">
        <v>205</v>
      </c>
      <c r="D241" s="70"/>
      <c r="E241" s="63" t="s">
        <v>10</v>
      </c>
      <c r="F241" s="63" t="s">
        <v>239</v>
      </c>
      <c r="G241" s="64">
        <v>450</v>
      </c>
      <c r="H241" s="59">
        <f>ROUND(ordersheet!$G241*K$9,0)</f>
        <v>450</v>
      </c>
      <c r="I241" s="60">
        <f>IF(IF(IF(ISERROR(VLOOKUP(B241,'終売一覧'!B:B,1,FALSE)),"",1)&lt;&gt;"","-販売終了-","")&lt;&gt;"",IF(IF(ISERROR(VLOOKUP(B241,'終売一覧'!B:B,1,FALSE)),"",1)&lt;&gt;"","-販売終了-",""),IF(ISERROR(VLOOKUP(B241,'欠品一覧'!B:D,3,FALSE)),"","-欠品中（"&amp;VLOOKUP(B241,'欠品一覧'!B:D,3,FALSE)&amp;"）-"))</f>
      </c>
      <c r="J241" s="65"/>
      <c r="K241" s="66"/>
      <c r="L241" s="20"/>
      <c r="M241" s="42"/>
      <c r="N241" s="42"/>
    </row>
    <row r="242" spans="2:14" s="7" customFormat="1" ht="21" customHeight="1">
      <c r="B242" s="67">
        <v>4562134889280</v>
      </c>
      <c r="C242" s="92" t="s">
        <v>206</v>
      </c>
      <c r="D242" s="68"/>
      <c r="E242" s="63" t="s">
        <v>10</v>
      </c>
      <c r="F242" s="63" t="s">
        <v>239</v>
      </c>
      <c r="G242" s="64">
        <v>1980</v>
      </c>
      <c r="H242" s="59">
        <f>ROUND(ordersheet!$G242*K$9,0)</f>
        <v>1980</v>
      </c>
      <c r="I242" s="60">
        <f>IF(IF(IF(ISERROR(VLOOKUP(B242,'終売一覧'!B:B,1,FALSE)),"",1)&lt;&gt;"","-販売終了-","")&lt;&gt;"",IF(IF(ISERROR(VLOOKUP(B242,'終売一覧'!B:B,1,FALSE)),"",1)&lt;&gt;"","-販売終了-",""),IF(ISERROR(VLOOKUP(B242,'欠品一覧'!B:D,3,FALSE)),"","-欠品中（"&amp;VLOOKUP(B242,'欠品一覧'!B:D,3,FALSE)&amp;"）-"))</f>
      </c>
      <c r="J242" s="65"/>
      <c r="K242" s="66"/>
      <c r="L242" s="20"/>
      <c r="M242" s="42"/>
      <c r="N242" s="42"/>
    </row>
    <row r="243" spans="2:14" s="7" customFormat="1" ht="21" customHeight="1">
      <c r="B243" s="69">
        <v>4562134889730</v>
      </c>
      <c r="C243" s="91" t="s">
        <v>253</v>
      </c>
      <c r="D243" s="70"/>
      <c r="E243" s="63" t="s">
        <v>241</v>
      </c>
      <c r="F243" s="63"/>
      <c r="G243" s="64">
        <v>500</v>
      </c>
      <c r="H243" s="59">
        <f>ROUND(ordersheet!$G243*K$9,0)</f>
        <v>500</v>
      </c>
      <c r="I243" s="60">
        <f>IF(IF(IF(ISERROR(VLOOKUP(B243,'終売一覧'!B:B,1,FALSE)),"",1)&lt;&gt;"","-販売終了-","")&lt;&gt;"",IF(IF(ISERROR(VLOOKUP(B243,'終売一覧'!B:B,1,FALSE)),"",1)&lt;&gt;"","-販売終了-",""),IF(ISERROR(VLOOKUP(B243,'欠品一覧'!B:D,3,FALSE)),"","-欠品中（"&amp;VLOOKUP(B243,'欠品一覧'!B:D,3,FALSE)&amp;"）-"))</f>
      </c>
      <c r="J243" s="65"/>
      <c r="K243" s="66"/>
      <c r="L243" s="20"/>
      <c r="M243" s="42"/>
      <c r="N243" s="42"/>
    </row>
    <row r="244" spans="2:14" s="7" customFormat="1" ht="21" customHeight="1">
      <c r="B244" s="55">
        <v>4562134889761</v>
      </c>
      <c r="C244" s="93" t="s">
        <v>254</v>
      </c>
      <c r="D244" s="56"/>
      <c r="E244" s="63" t="s">
        <v>10</v>
      </c>
      <c r="F244" s="63" t="s">
        <v>239</v>
      </c>
      <c r="G244" s="64">
        <v>450</v>
      </c>
      <c r="H244" s="59">
        <f>ROUND(ordersheet!$G244*K$9,0)</f>
        <v>450</v>
      </c>
      <c r="I244" s="60">
        <f>IF(IF(IF(ISERROR(VLOOKUP(B244,'終売一覧'!B:B,1,FALSE)),"",1)&lt;&gt;"","-販売終了-","")&lt;&gt;"",IF(IF(ISERROR(VLOOKUP(B244,'終売一覧'!B:B,1,FALSE)),"",1)&lt;&gt;"","-販売終了-",""),IF(ISERROR(VLOOKUP(B244,'欠品一覧'!B:D,3,FALSE)),"","-欠品中（"&amp;VLOOKUP(B244,'欠品一覧'!B:D,3,FALSE)&amp;"）-"))</f>
      </c>
      <c r="J244" s="65"/>
      <c r="K244" s="66"/>
      <c r="L244" s="20"/>
      <c r="M244" s="42"/>
      <c r="N244" s="42"/>
    </row>
    <row r="245" spans="2:14" s="7" customFormat="1" ht="21" customHeight="1">
      <c r="B245" s="55">
        <v>4562134889778</v>
      </c>
      <c r="C245" s="93" t="s">
        <v>255</v>
      </c>
      <c r="D245" s="56"/>
      <c r="E245" s="63" t="s">
        <v>10</v>
      </c>
      <c r="F245" s="63" t="s">
        <v>239</v>
      </c>
      <c r="G245" s="64">
        <v>1980</v>
      </c>
      <c r="H245" s="59">
        <f>ROUND(ordersheet!$G245*K$9,0)</f>
        <v>1980</v>
      </c>
      <c r="I245" s="60">
        <f>IF(IF(IF(ISERROR(VLOOKUP(B245,'終売一覧'!B:B,1,FALSE)),"",1)&lt;&gt;"","-販売終了-","")&lt;&gt;"",IF(IF(ISERROR(VLOOKUP(B245,'終売一覧'!B:B,1,FALSE)),"",1)&lt;&gt;"","-販売終了-",""),IF(ISERROR(VLOOKUP(B245,'欠品一覧'!B:D,3,FALSE)),"","-欠品中（"&amp;VLOOKUP(B245,'欠品一覧'!B:D,3,FALSE)&amp;"）-"))</f>
      </c>
      <c r="J245" s="65"/>
      <c r="K245" s="66"/>
      <c r="L245" s="20"/>
      <c r="M245" s="42"/>
      <c r="N245" s="42"/>
    </row>
    <row r="246" spans="2:14" s="7" customFormat="1" ht="21" customHeight="1">
      <c r="B246" s="67">
        <v>4562134889785</v>
      </c>
      <c r="C246" s="92" t="s">
        <v>256</v>
      </c>
      <c r="D246" s="94"/>
      <c r="E246" s="63" t="s">
        <v>10</v>
      </c>
      <c r="F246" s="63" t="s">
        <v>240</v>
      </c>
      <c r="G246" s="64">
        <v>5000</v>
      </c>
      <c r="H246" s="59">
        <f>ROUND(ordersheet!$G246*K$9,0)</f>
        <v>5000</v>
      </c>
      <c r="I246" s="60">
        <f>IF(IF(IF(ISERROR(VLOOKUP(B246,'終売一覧'!B:B,1,FALSE)),"",1)&lt;&gt;"","-販売終了-","")&lt;&gt;"",IF(IF(ISERROR(VLOOKUP(B246,'終売一覧'!B:B,1,FALSE)),"",1)&lt;&gt;"","-販売終了-",""),IF(ISERROR(VLOOKUP(B246,'欠品一覧'!B:D,3,FALSE)),"","-欠品中（"&amp;VLOOKUP(B246,'欠品一覧'!B:D,3,FALSE)&amp;"）-"))</f>
      </c>
      <c r="J246" s="65"/>
      <c r="K246" s="66"/>
      <c r="L246" s="20"/>
      <c r="M246" s="42"/>
      <c r="N246" s="42"/>
    </row>
    <row r="247" spans="2:14" s="7" customFormat="1" ht="21" customHeight="1">
      <c r="B247" s="74">
        <v>4562134888405</v>
      </c>
      <c r="C247" s="75" t="s">
        <v>158</v>
      </c>
      <c r="D247" s="75"/>
      <c r="E247" s="63" t="s">
        <v>10</v>
      </c>
      <c r="F247" s="63" t="s">
        <v>149</v>
      </c>
      <c r="G247" s="64">
        <v>1200</v>
      </c>
      <c r="H247" s="59">
        <f>ROUND(ordersheet!$G247*K$9,0)</f>
        <v>1200</v>
      </c>
      <c r="I247" s="60">
        <f>IF(IF(IF(ISERROR(VLOOKUP(B247,'終売一覧'!B:B,1,FALSE)),"",1)&lt;&gt;"","-販売終了-","")&lt;&gt;"",IF(IF(ISERROR(VLOOKUP(B247,'終売一覧'!B:B,1,FALSE)),"",1)&lt;&gt;"","-販売終了-",""),IF(ISERROR(VLOOKUP(B247,'欠品一覧'!B:D,3,FALSE)),"","-欠品中（"&amp;VLOOKUP(B247,'欠品一覧'!B:D,3,FALSE)&amp;"）-"))</f>
      </c>
      <c r="J247" s="65"/>
      <c r="K247" s="66"/>
      <c r="L247" s="20"/>
      <c r="M247" s="42"/>
      <c r="N247" s="42"/>
    </row>
    <row r="248" spans="2:13" ht="21" customHeight="1">
      <c r="B248" s="55"/>
      <c r="C248" s="56" t="s">
        <v>284</v>
      </c>
      <c r="D248" s="56"/>
      <c r="E248" s="85" t="s">
        <v>225</v>
      </c>
      <c r="F248" s="57"/>
      <c r="G248" s="84">
        <v>100</v>
      </c>
      <c r="H248" s="59">
        <v>100</v>
      </c>
      <c r="I248" s="60">
        <f>IF(IF(IF(ISERROR(VLOOKUP(B248,'終売一覧'!B:B,1,FALSE)),"",1)&lt;&gt;"","-販売終了-","")&lt;&gt;"",IF(IF(ISERROR(VLOOKUP(B248,'終売一覧'!B:B,1,FALSE)),"",1)&lt;&gt;"","-販売終了-",""),IF(ISERROR(VLOOKUP(B248,'欠品一覧'!B:D,3,FALSE)),"","-欠品中（"&amp;VLOOKUP(B248,'欠品一覧'!B:D,3,FALSE)&amp;"）-"))</f>
      </c>
      <c r="J248" s="86"/>
      <c r="K248" s="62"/>
      <c r="L248" s="20"/>
      <c r="M248" s="42"/>
    </row>
    <row r="249" spans="2:13" ht="21" customHeight="1">
      <c r="B249" s="55"/>
      <c r="C249" s="56" t="s">
        <v>285</v>
      </c>
      <c r="D249" s="56"/>
      <c r="E249" s="106" t="s">
        <v>286</v>
      </c>
      <c r="F249" s="73"/>
      <c r="G249" s="107">
        <v>20</v>
      </c>
      <c r="H249" s="79">
        <v>20</v>
      </c>
      <c r="I249" s="60">
        <f>IF(IF(IF(ISERROR(VLOOKUP(B249,'終売一覧'!B:B,1,FALSE)),"",1)&lt;&gt;"","-販売終了-","")&lt;&gt;"",IF(IF(ISERROR(VLOOKUP(B249,'終売一覧'!B:B,1,FALSE)),"",1)&lt;&gt;"","-販売終了-",""),IF(ISERROR(VLOOKUP(B249,'欠品一覧'!B:D,3,FALSE)),"","-欠品中（"&amp;VLOOKUP(B249,'欠品一覧'!B:D,3,FALSE)&amp;"）-"))</f>
      </c>
      <c r="J249" s="87"/>
      <c r="K249" s="66"/>
      <c r="L249" s="20"/>
      <c r="M249" s="42"/>
    </row>
    <row r="250" spans="2:13" ht="21" customHeight="1">
      <c r="B250" s="55"/>
      <c r="C250" s="56" t="s">
        <v>283</v>
      </c>
      <c r="D250" s="56"/>
      <c r="E250" s="106" t="s">
        <v>242</v>
      </c>
      <c r="F250" s="73"/>
      <c r="G250" s="107">
        <v>10</v>
      </c>
      <c r="H250" s="79">
        <v>10</v>
      </c>
      <c r="I250" s="115">
        <f>IF(IF(IF(ISERROR(VLOOKUP(B250,'終売一覧'!B:B,1,FALSE)),"",1)&lt;&gt;"","-販売終了-","")&lt;&gt;"",IF(IF(ISERROR(VLOOKUP(B250,'終売一覧'!B:B,1,FALSE)),"",1)&lt;&gt;"","-販売終了-",""),IF(ISERROR(VLOOKUP(B250,'欠品一覧'!B:D,3,FALSE)),"","-欠品中（"&amp;VLOOKUP(B250,'欠品一覧'!B:D,3,FALSE)&amp;"）-"))</f>
      </c>
      <c r="J250" s="87"/>
      <c r="K250" s="66"/>
      <c r="L250" s="20"/>
      <c r="M250" s="42"/>
    </row>
    <row r="251" spans="2:14" ht="21" customHeight="1">
      <c r="B251" s="116"/>
      <c r="C251" s="95" t="s">
        <v>257</v>
      </c>
      <c r="D251" s="95"/>
      <c r="E251" s="96" t="s">
        <v>242</v>
      </c>
      <c r="F251" s="97"/>
      <c r="G251" s="98">
        <v>10</v>
      </c>
      <c r="H251" s="99">
        <v>10</v>
      </c>
      <c r="I251" s="100">
        <f>IF(IF(IF(ISERROR(VLOOKUP(B251,'終売一覧'!B:B,1,FALSE)),"",1)&lt;&gt;"","-販売終了-","")&lt;&gt;"",IF(IF(ISERROR(VLOOKUP(B251,'終売一覧'!B:B,1,FALSE)),"",1)&lt;&gt;"","-販売終了-",""),IF(ISERROR(VLOOKUP(B251,'欠品一覧'!B:D,3,FALSE)),"","-欠品中（"&amp;VLOOKUP(B251,'欠品一覧'!B:D,3,FALSE)&amp;"）-"))</f>
      </c>
      <c r="J251" s="101"/>
      <c r="K251" s="102"/>
      <c r="L251" s="20"/>
      <c r="M251" s="42"/>
      <c r="N251" s="2"/>
    </row>
    <row r="252" spans="13:14" ht="22.5" customHeight="1">
      <c r="M252" s="2"/>
      <c r="N252" s="2"/>
    </row>
    <row r="253" spans="2:9" s="19" customFormat="1" ht="22.5" customHeight="1">
      <c r="B253" s="89"/>
      <c r="C253" s="56"/>
      <c r="G253" s="90"/>
      <c r="H253" s="90"/>
      <c r="I253" s="90"/>
    </row>
    <row r="254" spans="13:14" ht="22.5" customHeight="1">
      <c r="M254" s="2"/>
      <c r="N254" s="2"/>
    </row>
    <row r="255" spans="13:14" ht="22.5" customHeight="1">
      <c r="M255" s="2"/>
      <c r="N255" s="2"/>
    </row>
  </sheetData>
  <sheetProtection sort="0" autoFilter="0" pivotTables="0"/>
  <autoFilter ref="B12:L251"/>
  <mergeCells count="11">
    <mergeCell ref="E1:K1"/>
    <mergeCell ref="G3:K3"/>
    <mergeCell ref="C3:E3"/>
    <mergeCell ref="B4:B5"/>
    <mergeCell ref="I2:K2"/>
    <mergeCell ref="D4:K4"/>
    <mergeCell ref="C8:K8"/>
    <mergeCell ref="G7:K7"/>
    <mergeCell ref="C7:E7"/>
    <mergeCell ref="D5:K5"/>
    <mergeCell ref="B11:F11"/>
  </mergeCells>
  <printOptions horizontalCentered="1"/>
  <pageMargins left="0.1968503937007874" right="0.3937007874015748" top="0.2755905511811024" bottom="0.4724409448818898" header="0.1968503937007874" footer="0.1968503937007874"/>
  <pageSetup fitToHeight="0" fitToWidth="1" horizontalDpi="600" verticalDpi="600" orientation="portrait" paperSize="9" scale="83" r:id="rId3"/>
  <headerFooter>
    <oddFooter>&amp;C&amp;"メイリオ,レギュラー"株式会社ナファ生活研究所　　　Mail : takefu@nafa-take.com&amp;R&amp;"メイリオ,レギュラー"&amp;10
&amp;P/&amp;N</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3.140625" style="12" customWidth="1"/>
    <col min="2" max="2" width="16.8515625" style="13" customWidth="1"/>
    <col min="3" max="3" width="46.28125" style="52" customWidth="1"/>
    <col min="4" max="4" width="13.140625" style="15" customWidth="1"/>
    <col min="5" max="5" width="9.00390625" style="51" customWidth="1"/>
    <col min="6" max="16384" width="9.00390625" style="14" customWidth="1"/>
  </cols>
  <sheetData>
    <row r="1" spans="1:8" ht="16.5">
      <c r="A1" s="108" t="s">
        <v>41</v>
      </c>
      <c r="B1" s="109"/>
      <c r="C1" s="110"/>
      <c r="D1" s="111"/>
      <c r="G1" s="11"/>
      <c r="H1" s="11"/>
    </row>
    <row r="2" spans="1:4" ht="16.5">
      <c r="A2" s="103" t="s">
        <v>82</v>
      </c>
      <c r="B2" s="49" t="s">
        <v>42</v>
      </c>
      <c r="C2" s="53" t="s">
        <v>43</v>
      </c>
      <c r="D2" s="104" t="s">
        <v>44</v>
      </c>
    </row>
    <row r="3" spans="1:4" ht="16.5">
      <c r="A3" s="54">
        <v>45166</v>
      </c>
      <c r="B3" s="49">
        <v>4562134888948</v>
      </c>
      <c r="C3" s="53" t="s">
        <v>316</v>
      </c>
      <c r="D3" s="50" t="s">
        <v>237</v>
      </c>
    </row>
    <row r="4" spans="1:4" ht="16.5">
      <c r="A4" s="54">
        <v>45309</v>
      </c>
      <c r="B4" s="112">
        <v>4562134887606</v>
      </c>
      <c r="C4" s="113" t="s">
        <v>268</v>
      </c>
      <c r="D4" s="50" t="s">
        <v>237</v>
      </c>
    </row>
    <row r="5" spans="1:4" ht="16.5">
      <c r="A5" s="54">
        <v>45309</v>
      </c>
      <c r="B5" s="49">
        <v>4562134889648</v>
      </c>
      <c r="C5" s="53" t="s">
        <v>261</v>
      </c>
      <c r="D5" s="50" t="s">
        <v>264</v>
      </c>
    </row>
    <row r="6" spans="1:4" ht="16.5">
      <c r="A6" s="54">
        <v>45309</v>
      </c>
      <c r="B6" s="49">
        <v>4562134889655</v>
      </c>
      <c r="C6" s="53" t="s">
        <v>262</v>
      </c>
      <c r="D6" s="50" t="s">
        <v>264</v>
      </c>
    </row>
    <row r="7" spans="1:4" ht="16.5">
      <c r="A7" s="54">
        <v>45309</v>
      </c>
      <c r="B7" s="112">
        <v>4562134889631</v>
      </c>
      <c r="C7" s="113" t="s">
        <v>265</v>
      </c>
      <c r="D7" s="50" t="s">
        <v>264</v>
      </c>
    </row>
    <row r="8" spans="1:4" ht="16.5">
      <c r="A8" s="54">
        <v>45309</v>
      </c>
      <c r="B8" s="112">
        <v>4562134888856</v>
      </c>
      <c r="C8" s="113" t="s">
        <v>251</v>
      </c>
      <c r="D8" s="50" t="s">
        <v>263</v>
      </c>
    </row>
    <row r="9" spans="1:4" ht="16.5">
      <c r="A9" s="54">
        <v>45309</v>
      </c>
      <c r="B9" s="112">
        <v>4562134889136</v>
      </c>
      <c r="C9" s="113" t="s">
        <v>266</v>
      </c>
      <c r="D9" s="50" t="s">
        <v>264</v>
      </c>
    </row>
    <row r="10" spans="1:4" ht="16.5">
      <c r="A10" s="54">
        <v>45309</v>
      </c>
      <c r="B10" s="112">
        <v>4562134888917</v>
      </c>
      <c r="C10" s="113" t="s">
        <v>267</v>
      </c>
      <c r="D10" s="50" t="s">
        <v>264</v>
      </c>
    </row>
    <row r="11" spans="1:4" ht="16.5">
      <c r="A11" s="54">
        <v>45362</v>
      </c>
      <c r="B11" s="112">
        <v>4562134888597</v>
      </c>
      <c r="C11" s="113" t="s">
        <v>317</v>
      </c>
      <c r="D11" s="50" t="s">
        <v>237</v>
      </c>
    </row>
    <row r="12" spans="1:4" ht="16.5">
      <c r="A12" s="54">
        <v>45362</v>
      </c>
      <c r="B12" s="112">
        <v>4562134888344</v>
      </c>
      <c r="C12" s="113" t="s">
        <v>269</v>
      </c>
      <c r="D12" s="50" t="s">
        <v>237</v>
      </c>
    </row>
    <row r="13" spans="1:4" ht="16.5">
      <c r="A13" s="54">
        <v>45355</v>
      </c>
      <c r="B13" s="105">
        <v>4562134888306</v>
      </c>
      <c r="C13" s="113" t="s">
        <v>318</v>
      </c>
      <c r="D13" s="50" t="s">
        <v>237</v>
      </c>
    </row>
    <row r="14" spans="1:4" ht="16.5">
      <c r="A14" s="54">
        <v>45355</v>
      </c>
      <c r="B14" s="105">
        <v>4562134889082</v>
      </c>
      <c r="C14" s="113" t="s">
        <v>319</v>
      </c>
      <c r="D14" s="50" t="s">
        <v>280</v>
      </c>
    </row>
    <row r="15" spans="1:4" ht="16.5">
      <c r="A15" s="54">
        <v>45392</v>
      </c>
      <c r="B15" s="105">
        <v>4562134887668</v>
      </c>
      <c r="C15" s="113" t="s">
        <v>321</v>
      </c>
      <c r="D15" s="50" t="s">
        <v>237</v>
      </c>
    </row>
    <row r="16" spans="1:4" ht="16.5">
      <c r="A16" s="54">
        <v>45393</v>
      </c>
      <c r="B16" s="105">
        <v>4562134887453</v>
      </c>
      <c r="C16" s="113" t="s">
        <v>322</v>
      </c>
      <c r="D16" s="50" t="s">
        <v>237</v>
      </c>
    </row>
  </sheetData>
  <sheetProtection/>
  <printOptions horizontalCentered="1"/>
  <pageMargins left="0.1968503937007874" right="0.3937007874015748" top="0.5511811023622047" bottom="0.5905511811023623" header="0.3937007874015748" footer="0.3937007874015748"/>
  <pageSetup fitToHeight="0" fitToWidth="1" horizontalDpi="600" verticalDpi="600" orientation="portrait" paperSize="9" r:id="rId1"/>
  <headerFooter>
    <oddFooter>&amp;C&amp;"メイリオ,レギュラー"株式会社ナファ生活研究所　　　Mail : takefu@nafa-take.com&amp;R&amp;"メイリオ,レギュラー"&amp;10
&amp;P/&amp;N</oddFooter>
  </headerFooter>
</worksheet>
</file>

<file path=xl/worksheets/sheet3.xml><?xml version="1.0" encoding="utf-8"?>
<worksheet xmlns="http://schemas.openxmlformats.org/spreadsheetml/2006/main" xmlns:r="http://schemas.openxmlformats.org/officeDocument/2006/relationships">
  <dimension ref="A1:G4"/>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3.140625" style="16" customWidth="1"/>
    <col min="2" max="2" width="16.8515625" style="13" customWidth="1"/>
    <col min="3" max="3" width="58.57421875" style="52" bestFit="1" customWidth="1"/>
    <col min="4" max="16384" width="9.00390625" style="14" customWidth="1"/>
  </cols>
  <sheetData>
    <row r="1" spans="1:7" ht="16.5">
      <c r="A1" s="16" t="s">
        <v>45</v>
      </c>
      <c r="G1" s="16"/>
    </row>
    <row r="2" spans="1:3" ht="16.5">
      <c r="A2" s="17" t="s">
        <v>46</v>
      </c>
      <c r="B2" s="18" t="s">
        <v>42</v>
      </c>
      <c r="C2" s="88" t="s">
        <v>47</v>
      </c>
    </row>
    <row r="3" spans="1:3" ht="16.5">
      <c r="A3" s="117">
        <v>45377</v>
      </c>
      <c r="B3" s="105">
        <v>4562134884391</v>
      </c>
      <c r="C3" s="118" t="s">
        <v>320</v>
      </c>
    </row>
    <row r="4" spans="1:3" ht="16.5">
      <c r="A4" s="117">
        <v>45394</v>
      </c>
      <c r="B4" s="105">
        <v>4562134884698</v>
      </c>
      <c r="C4" s="118" t="s">
        <v>323</v>
      </c>
    </row>
  </sheetData>
  <sheetProtection/>
  <printOptions horizontalCentered="1"/>
  <pageMargins left="0.1968503937007874" right="0.3937007874015748" top="0.5511811023622047" bottom="0.5905511811023623" header="0.3937007874015748" footer="0.3937007874015748"/>
  <pageSetup horizontalDpi="600" verticalDpi="600" orientation="portrait" paperSize="9" r:id="rId1"/>
  <headerFooter>
    <oddFooter>&amp;C&amp;"メイリオ,レギュラー"株式会社ナファ生活研究所　　　Mail : takefu@nafa-take.com&amp;R&amp;"メイリオ,レギュラー"&amp;10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H.Naruse</dc:creator>
  <cp:keywords/>
  <dc:description/>
  <cp:lastModifiedBy>H.Naruse</cp:lastModifiedBy>
  <cp:lastPrinted>2024-03-21T02:35:30Z</cp:lastPrinted>
  <dcterms:created xsi:type="dcterms:W3CDTF">2018-07-18T04:30:24Z</dcterms:created>
  <dcterms:modified xsi:type="dcterms:W3CDTF">2024-04-23T07:12:54Z</dcterms:modified>
  <cp:category/>
  <cp:version/>
  <cp:contentType/>
  <cp:contentStatus/>
</cp:coreProperties>
</file>